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aBeatrizMazzone\Downloads\"/>
    </mc:Choice>
  </mc:AlternateContent>
  <xr:revisionPtr revIDLastSave="0" documentId="8_{3578F982-A176-4DDB-8648-8FB5296E2C82}" xr6:coauthVersionLast="47" xr6:coauthVersionMax="47" xr10:uidLastSave="{00000000-0000-0000-0000-000000000000}"/>
  <bookViews>
    <workbookView xWindow="-120" yWindow="-120" windowWidth="20730" windowHeight="11160" xr2:uid="{C39C56D3-C27C-4706-8445-6EDF799E2654}"/>
  </bookViews>
  <sheets>
    <sheet name="PLAN DE OBRAS 2023" sheetId="1" r:id="rId1"/>
  </sheets>
  <definedNames>
    <definedName name="_xlnm.Print_Area" localSheetId="0">'PLAN DE OBRAS 2023'!$C$3:$O$34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J27" i="1"/>
  <c r="K26" i="1"/>
  <c r="I23" i="1"/>
  <c r="I21" i="1"/>
  <c r="I20" i="1"/>
  <c r="I17" i="1"/>
  <c r="I15" i="1"/>
  <c r="K12" i="1"/>
  <c r="K32" i="1" l="1"/>
  <c r="I32" i="1"/>
  <c r="I33" i="1" l="1"/>
</calcChain>
</file>

<file path=xl/sharedStrings.xml><?xml version="1.0" encoding="utf-8"?>
<sst xmlns="http://schemas.openxmlformats.org/spreadsheetml/2006/main" count="198" uniqueCount="94">
  <si>
    <t>A) PLAN DE OBRAS 2023 - RES. 303/2023</t>
  </si>
  <si>
    <t>EJECUCIÓN PLAN DE OBRAS 2023</t>
  </si>
  <si>
    <t>UNIDAD ACADÉMICA</t>
  </si>
  <si>
    <t>OBRA</t>
  </si>
  <si>
    <t>TIPO</t>
  </si>
  <si>
    <t>N°</t>
  </si>
  <si>
    <t>AÑO</t>
  </si>
  <si>
    <t>MONTO ADJUDICADO 2023</t>
  </si>
  <si>
    <t>MONTO ADJUDICADO 2024</t>
  </si>
  <si>
    <t>ADICIONALES + REDETERMINACIONES 2023</t>
  </si>
  <si>
    <t>ADICIONALES + REDETERMINACIONES 2024</t>
  </si>
  <si>
    <t>ESTADO DE TRÁMITE</t>
  </si>
  <si>
    <t>% EJEC</t>
  </si>
  <si>
    <t>OBSERVACIONES</t>
  </si>
  <si>
    <t>NUP 2024</t>
  </si>
  <si>
    <t>FAC. DE ARTES Y DISEÑO</t>
  </si>
  <si>
    <t>Remodelacion instalacion de gas - Edificio Talleres</t>
  </si>
  <si>
    <t>EXP</t>
  </si>
  <si>
    <t>-</t>
  </si>
  <si>
    <t>TERMINADA</t>
  </si>
  <si>
    <t>245/2024</t>
  </si>
  <si>
    <t>Remodelacion electrica 1° etapa tableros - Edificio talleres</t>
  </si>
  <si>
    <t>FAC. CIENCIAS ECONÓMICAS</t>
  </si>
  <si>
    <t>Remodelacion electrica Biblioteca - Edificio Aulas</t>
  </si>
  <si>
    <t>EN LICITACIÓN (COMPRA DIAGUITA)</t>
  </si>
  <si>
    <t>(2º llamado EXP 24066/2023 - DESIERTO) DIAGUITA - En evaluación (Ejecuta Dir de Mantenimiento)</t>
  </si>
  <si>
    <t>499/2024</t>
  </si>
  <si>
    <t>Remodelacion electrica Auditorios y Aula magna</t>
  </si>
  <si>
    <t>DESARROLLO DE PROYECTO</t>
  </si>
  <si>
    <t>Auditorios - fondos FCE?</t>
  </si>
  <si>
    <t>Remodelacion electrica integral 4°P - Edificio aulas</t>
  </si>
  <si>
    <t>Remodelacion electrica integral 5°P - Edificio aulas</t>
  </si>
  <si>
    <t>Remodelacion electrica Tablero General - Edificio gobierno</t>
  </si>
  <si>
    <t>FAC. DE CIENCIAS AGRARIAS</t>
  </si>
  <si>
    <t>Remodelacion Tablero - Edificio de industria</t>
  </si>
  <si>
    <t>EN LICITACIÓN (EN EVALUACIÓN)</t>
  </si>
  <si>
    <t xml:space="preserve">En evaluación, apertura 07/05/2024, esperando documentación del Contratista (1º llamado EXP 24164/2023 - FRACASADA) </t>
  </si>
  <si>
    <t>379/2024</t>
  </si>
  <si>
    <t>COMEDOR UNIVERSITARIO</t>
  </si>
  <si>
    <t>Remodelacion tablero principal Comedor, TG1 y tablero de servicios en cocina + acometida desde Subestacion</t>
  </si>
  <si>
    <t>EN LICITACIÓN (PREPARANDO DOCUMENTACION PLIEGOS)</t>
  </si>
  <si>
    <t>1123/2024</t>
  </si>
  <si>
    <t>FAC. DE CIENCIAS MÉDICAS</t>
  </si>
  <si>
    <t>Escalera de emergencias - Hemeroteca - Biblioteca</t>
  </si>
  <si>
    <t>En evaluación, apertura 14/05/2024</t>
  </si>
  <si>
    <t>286/2024</t>
  </si>
  <si>
    <t>Reparación ascensores - Edificio aulas</t>
  </si>
  <si>
    <t>1° LLAMADO DESIERTO. Se encuentra en revisión de proyecto.</t>
  </si>
  <si>
    <t>Reparación tanques de agua elevados + Cambio de colector y valvulas</t>
  </si>
  <si>
    <t>EN LICITACIÓN</t>
  </si>
  <si>
    <t xml:space="preserve">Apertura 04/06/2024 - (1º LLAMADO EXP 28716/2023 - FRACASADA) </t>
  </si>
  <si>
    <t>382/2024</t>
  </si>
  <si>
    <t>FAC. DE CIENCIAS APLICADAS A LA INDUSTRIA</t>
  </si>
  <si>
    <t>Baños planta baja - Edificio aulas</t>
  </si>
  <si>
    <t>En evaluación, apertura 21/05/2024</t>
  </si>
  <si>
    <t>268/2024</t>
  </si>
  <si>
    <t>Reparación terrazas - Edificio de gobierno</t>
  </si>
  <si>
    <t xml:space="preserve">En evaluación, esperando documentación del Contratista (1º llamado Exp 14162/2023 - FRACASADA) </t>
  </si>
  <si>
    <t>89/2024</t>
  </si>
  <si>
    <t>ESPACIO DE LA CIENCIA Y TECNOLOGIA</t>
  </si>
  <si>
    <t>Proyecto arreglo de cubiertas de techos  - Edificios I al IV</t>
  </si>
  <si>
    <t>ADJUDICACIÓN</t>
  </si>
  <si>
    <t>DESPACHO, para emitir resolucion de adjudicación, desde 07/05.</t>
  </si>
  <si>
    <t>90/2024</t>
  </si>
  <si>
    <t>BALSEIRO</t>
  </si>
  <si>
    <t>Reparación estructural edificio fisica experimental</t>
  </si>
  <si>
    <t>Apertura 05/03/2024- Oferta Cooperativa $ 276.000.000,00. Mejora de oferta $248.307.125,00. Se solicita previo a Direccion de Asuntos Legales, por falta de capacidad técnica de la Cooperativa.</t>
  </si>
  <si>
    <t>91/2024</t>
  </si>
  <si>
    <t>CAMPUS CENTRAL</t>
  </si>
  <si>
    <t>Proyecto de fibra óptica para el campus</t>
  </si>
  <si>
    <t>Apertura 03/06/2024</t>
  </si>
  <si>
    <t>500/2024</t>
  </si>
  <si>
    <t>Cambio de luminarias urbanas por luminarias LED</t>
  </si>
  <si>
    <t>DIAGUITA - En evaluación (Ejecuta Dir de Mantenimiento)</t>
  </si>
  <si>
    <t>LICEO AGRÍCOLA</t>
  </si>
  <si>
    <t>Construccion Aulas planta alta, baños PB y escalera principal - Edificio Aulas</t>
  </si>
  <si>
    <t>EN EJECUCIÓN</t>
  </si>
  <si>
    <t>CICC S.A.- al 30/4</t>
  </si>
  <si>
    <t>1440/2023</t>
  </si>
  <si>
    <t>Rampas de acceso a aulas nuevas, rampa conexión a canchas y ensanche rampa nueva exterior comedor patio</t>
  </si>
  <si>
    <t>Emprendimientos Praga - al 31/03</t>
  </si>
  <si>
    <t>1803/2023</t>
  </si>
  <si>
    <t>DAD</t>
  </si>
  <si>
    <t>Rampa conexión colegio campo de deportes</t>
  </si>
  <si>
    <t>Rampas interior en halla de acceso</t>
  </si>
  <si>
    <t>TRA</t>
  </si>
  <si>
    <t>Ejecutada con personal de DGOyM. Ordenanza 11</t>
  </si>
  <si>
    <t>988/2023</t>
  </si>
  <si>
    <t>MAGISTERIO</t>
  </si>
  <si>
    <t>Proyecto red de gas interna</t>
  </si>
  <si>
    <t>ADJUDICACIÓN (FIRMA DE CONTRATO)</t>
  </si>
  <si>
    <t>EMPRENDIMIENTOS PRAGA - Contrato firmado, a la espera de sellado y pólizas para dar Inicio.</t>
  </si>
  <si>
    <t>279/2024</t>
  </si>
  <si>
    <t>TOTAL AFECTADO PLAN DE OBRAS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</si>
</sst>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 &quot;$&quot;\ * #,##0.00_ ;_ &quot;$&quot;\ * \-#,##0.00_ ;_ &quot;$&quot;\ * &quot;-&quot;??_ ;_ @_ "/>
    <numFmt numFmtId="166" formatCode="0.00_)"/>
    <numFmt numFmtId="167" formatCode="&quot;$&quot;#,##0.00;\-&quot;$&quot;#,##0.00"/>
    <numFmt numFmtId="168" formatCode="&quot;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8"/>
      <color rgb="FFFFFFFF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11"/>
      <color theme="1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2AC9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2">
    <xf numFmtId="0" fontId="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66" fontId="12" fillId="0" borderId="0"/>
    <xf numFmtId="166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2" fillId="0" borderId="0"/>
    <xf numFmtId="0" fontId="10" fillId="0" borderId="0"/>
    <xf numFmtId="0" fontId="10" fillId="0" borderId="0"/>
    <xf numFmtId="166" fontId="12" fillId="0" borderId="0"/>
    <xf numFmtId="166" fontId="12" fillId="0" borderId="0"/>
    <xf numFmtId="166" fontId="12" fillId="0" borderId="0"/>
    <xf numFmtId="0" fontId="10" fillId="0" borderId="0"/>
    <xf numFmtId="166" fontId="12" fillId="0" borderId="0"/>
    <xf numFmtId="0" fontId="11" fillId="0" borderId="0"/>
    <xf numFmtId="0" fontId="10" fillId="0" borderId="0"/>
    <xf numFmtId="0" fontId="10" fillId="0" borderId="0"/>
    <xf numFmtId="0" fontId="13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0" fontId="15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2" borderId="0" xfId="0" applyFont="1" applyFill="1"/>
    <xf numFmtId="0" fontId="6" fillId="2" borderId="0" xfId="0" applyFont="1" applyFill="1"/>
    <xf numFmtId="0" fontId="7" fillId="0" borderId="0" xfId="0" applyFont="1"/>
    <xf numFmtId="0" fontId="8" fillId="0" borderId="0" xfId="0" applyFont="1"/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4" borderId="1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4" borderId="12" xfId="0" applyFont="1" applyFill="1" applyBorder="1" applyAlignment="1">
      <alignment horizontal="center" vertical="center" wrapText="1"/>
    </xf>
    <xf numFmtId="10" fontId="3" fillId="0" borderId="1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168" fontId="2" fillId="6" borderId="12" xfId="0" applyNumberFormat="1" applyFont="1" applyFill="1" applyBorder="1" applyAlignment="1">
      <alignment horizontal="center" vertical="center"/>
    </xf>
    <xf numFmtId="168" fontId="2" fillId="0" borderId="6" xfId="0" applyNumberFormat="1" applyFont="1" applyBorder="1" applyAlignment="1">
      <alignment horizontal="center" vertical="center"/>
    </xf>
    <xf numFmtId="168" fontId="2" fillId="0" borderId="12" xfId="0" applyNumberFormat="1" applyFont="1" applyBorder="1" applyAlignment="1">
      <alignment horizontal="center" vertical="center"/>
    </xf>
    <xf numFmtId="168" fontId="2" fillId="4" borderId="7" xfId="0" applyNumberFormat="1" applyFont="1" applyFill="1" applyBorder="1" applyAlignment="1">
      <alignment horizontal="center" vertical="center"/>
    </xf>
    <xf numFmtId="168" fontId="2" fillId="0" borderId="7" xfId="0" applyNumberFormat="1" applyFont="1" applyBorder="1" applyAlignment="1">
      <alignment horizontal="center" vertical="center"/>
    </xf>
    <xf numFmtId="168" fontId="2" fillId="0" borderId="11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8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8" fontId="2" fillId="4" borderId="5" xfId="0" applyNumberFormat="1" applyFont="1" applyFill="1" applyBorder="1" applyAlignment="1">
      <alignment horizontal="center" vertical="center"/>
    </xf>
    <xf numFmtId="8" fontId="2" fillId="4" borderId="12" xfId="0" applyNumberFormat="1" applyFont="1" applyFill="1" applyBorder="1" applyAlignment="1">
      <alignment horizontal="center" vertical="center"/>
    </xf>
    <xf numFmtId="8" fontId="2" fillId="4" borderId="7" xfId="0" applyNumberFormat="1" applyFont="1" applyFill="1" applyBorder="1" applyAlignment="1">
      <alignment horizontal="center" vertical="center"/>
    </xf>
    <xf numFmtId="8" fontId="2" fillId="5" borderId="7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 readingOrder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left" vertical="center" wrapText="1" readingOrder="1"/>
    </xf>
    <xf numFmtId="0" fontId="9" fillId="0" borderId="0" xfId="0" applyFont="1" applyAlignment="1">
      <alignment horizontal="center" vertical="center"/>
    </xf>
    <xf numFmtId="168" fontId="9" fillId="0" borderId="16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/>
    <xf numFmtId="0" fontId="3" fillId="5" borderId="11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168" fontId="9" fillId="0" borderId="17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8" fontId="17" fillId="0" borderId="6" xfId="0" applyNumberFormat="1" applyFont="1" applyBorder="1" applyAlignment="1">
      <alignment horizontal="center" vertical="center"/>
    </xf>
    <xf numFmtId="8" fontId="17" fillId="0" borderId="5" xfId="0" applyNumberFormat="1" applyFont="1" applyBorder="1" applyAlignment="1">
      <alignment horizontal="center" vertical="center"/>
    </xf>
    <xf numFmtId="8" fontId="17" fillId="0" borderId="7" xfId="0" applyNumberFormat="1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/>
    </xf>
    <xf numFmtId="8" fontId="2" fillId="4" borderId="6" xfId="0" applyNumberFormat="1" applyFont="1" applyFill="1" applyBorder="1" applyAlignment="1">
      <alignment horizontal="center" vertical="center"/>
    </xf>
    <xf numFmtId="8" fontId="2" fillId="4" borderId="7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 readingOrder="1"/>
    </xf>
    <xf numFmtId="0" fontId="3" fillId="0" borderId="10" xfId="0" applyFont="1" applyBorder="1" applyAlignment="1">
      <alignment horizontal="left" vertical="center" wrapText="1" readingOrder="1"/>
    </xf>
    <xf numFmtId="10" fontId="2" fillId="0" borderId="1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10" fontId="3" fillId="0" borderId="13" xfId="0" applyNumberFormat="1" applyFont="1" applyBorder="1" applyAlignment="1">
      <alignment horizontal="center" vertical="center" wrapText="1"/>
    </xf>
    <xf numFmtId="10" fontId="3" fillId="0" borderId="14" xfId="0" applyNumberFormat="1" applyFont="1" applyBorder="1" applyAlignment="1">
      <alignment horizontal="center" vertical="center" wrapText="1"/>
    </xf>
    <xf numFmtId="10" fontId="3" fillId="0" borderId="15" xfId="0" applyNumberFormat="1" applyFont="1" applyBorder="1" applyAlignment="1">
      <alignment horizontal="center" vertical="center" wrapText="1"/>
    </xf>
  </cellXfs>
  <cellStyles count="102">
    <cellStyle name="Euro" xfId="1" xr:uid="{090E3591-8AAB-4003-9F49-A7656E894F54}"/>
    <cellStyle name="Euro 2" xfId="2" xr:uid="{2A1762C7-354E-41ED-9B03-354842601A84}"/>
    <cellStyle name="Euro 2 2" xfId="3" xr:uid="{46200C55-F9BB-485E-B42F-E2F376468306}"/>
    <cellStyle name="Euro 3" xfId="4" xr:uid="{090C225D-8E76-44DD-A248-E3D880A45013}"/>
    <cellStyle name="Euro 4" xfId="5" xr:uid="{5C869E15-7049-4FB1-BFB4-382B1DBB40C2}"/>
    <cellStyle name="Millares 2" xfId="6" xr:uid="{5F147B11-C68B-40A2-8D27-8792B6A99ACB}"/>
    <cellStyle name="Millares 2 2" xfId="7" xr:uid="{7CD1C031-61F3-4D78-A27A-25BDDCB5F1F5}"/>
    <cellStyle name="Millares 3" xfId="8" xr:uid="{606EC097-756A-4A04-8DB9-6BF62C48D8C9}"/>
    <cellStyle name="Millares 4" xfId="9" xr:uid="{D30BE6BD-F848-4CBB-A56F-426793AF9449}"/>
    <cellStyle name="Moneda 10" xfId="10" xr:uid="{4B81AA36-1E5F-4AB0-9D80-E21CE036CD12}"/>
    <cellStyle name="Moneda 11" xfId="101" xr:uid="{C3762449-72AE-480D-BD3B-56347B77D29B}"/>
    <cellStyle name="Moneda 2" xfId="11" xr:uid="{034F2179-5BDC-4399-9FCA-2E8104B1661E}"/>
    <cellStyle name="Moneda 2 2" xfId="12" xr:uid="{01D3F351-9E16-4B44-8C29-5E66CD6E4216}"/>
    <cellStyle name="Moneda 2 2 2" xfId="13" xr:uid="{420F6CD3-CD10-4939-9A49-8A2DB22812D9}"/>
    <cellStyle name="Moneda 2 2 2 2" xfId="14" xr:uid="{DE578907-8DBD-48D3-893B-5956029C2210}"/>
    <cellStyle name="Moneda 2 2 3" xfId="15" xr:uid="{DBB13F9B-2231-4FEF-B3B4-5FA0CB075165}"/>
    <cellStyle name="Moneda 2 3" xfId="16" xr:uid="{F43F2A80-96F8-48F1-84B0-322E6EC623BA}"/>
    <cellStyle name="Moneda 2 3 2" xfId="17" xr:uid="{68360A53-6454-4513-8D25-5A13F86291DE}"/>
    <cellStyle name="Moneda 2 4" xfId="18" xr:uid="{44BA2D1B-8C8D-4386-8A93-B310EAD76959}"/>
    <cellStyle name="Moneda 2 4 2" xfId="19" xr:uid="{3616890B-1B11-454B-BBB7-E173D166D8A0}"/>
    <cellStyle name="Moneda 2 5" xfId="20" xr:uid="{3149D15E-2A89-4AA6-88FE-9F4FD9EB2ACD}"/>
    <cellStyle name="Moneda 2 6" xfId="97" xr:uid="{C7D11A3D-1EBD-4E50-8D78-B6789178CD65}"/>
    <cellStyle name="Moneda 3" xfId="21" xr:uid="{0D30C421-0EF5-4482-82C6-75699D7A1893}"/>
    <cellStyle name="Moneda 3 2" xfId="22" xr:uid="{9DF60FDF-754D-431B-8D99-1D255F6B5A14}"/>
    <cellStyle name="Moneda 3 2 2" xfId="23" xr:uid="{5D81A3C1-06BB-4CE3-9402-9A6231878064}"/>
    <cellStyle name="Moneda 3 2 2 2" xfId="24" xr:uid="{9BBC396A-8358-43C9-815E-E24E4BAE10E3}"/>
    <cellStyle name="Moneda 3 2 3" xfId="25" xr:uid="{1708775D-367D-472D-A823-1760D300F35D}"/>
    <cellStyle name="Moneda 3 2 3 2" xfId="26" xr:uid="{6FD61169-ED50-42A3-9904-89AF08416EC7}"/>
    <cellStyle name="Moneda 3 2 4" xfId="27" xr:uid="{EC27D6AE-FF79-47B1-9CD1-38FF8FD37143}"/>
    <cellStyle name="Moneda 3 3" xfId="28" xr:uid="{C0108972-785C-4D7C-8768-9C02119ACED3}"/>
    <cellStyle name="Moneda 3 4" xfId="100" xr:uid="{43D4EB00-05C7-45D3-8ADC-8373FC22D5AD}"/>
    <cellStyle name="Moneda 4" xfId="29" xr:uid="{F71FB4B1-C2BD-4359-97C0-2DAC904207A7}"/>
    <cellStyle name="Moneda 4 2" xfId="30" xr:uid="{58C37F13-7AC5-473D-A6DA-65732BEC1FDB}"/>
    <cellStyle name="Moneda 4 2 2" xfId="31" xr:uid="{38AE3B8D-03DE-4106-BDDE-2552EB076567}"/>
    <cellStyle name="Moneda 4 3" xfId="32" xr:uid="{93FB1D9B-01F2-4FE3-B878-A11577AEF3ED}"/>
    <cellStyle name="Moneda 4 4" xfId="33" xr:uid="{2A79FC75-0204-4182-BDEF-1BA96BD3672E}"/>
    <cellStyle name="Moneda 45" xfId="34" xr:uid="{790D4A6B-73B0-4004-BEED-44E642CDA3DD}"/>
    <cellStyle name="Moneda 45 2" xfId="35" xr:uid="{9083DCDA-BD80-4A1E-AA34-DCF6F8DFE286}"/>
    <cellStyle name="Moneda 5" xfId="36" xr:uid="{764CA644-7825-4D5A-B42A-813F3749D830}"/>
    <cellStyle name="Moneda 5 2" xfId="37" xr:uid="{4E30BC14-1E0C-42D4-B029-F76F9EFC0AA6}"/>
    <cellStyle name="Moneda 6" xfId="38" xr:uid="{562B75BF-741B-477E-963F-1611F48EF190}"/>
    <cellStyle name="Moneda 6 2" xfId="39" xr:uid="{2C1C703A-F60E-4BEC-AAEE-C8CE643DFD44}"/>
    <cellStyle name="Moneda 7" xfId="40" xr:uid="{11E21D3F-3AF4-496E-B078-AED8E63EAC24}"/>
    <cellStyle name="Moneda 7 2" xfId="41" xr:uid="{4560E792-9AB4-4B4F-8C99-8D1B7AE049B7}"/>
    <cellStyle name="Moneda 8" xfId="42" xr:uid="{B8CF0E8F-3ED8-4CBA-A36D-25C811FC04F7}"/>
    <cellStyle name="Moneda 9" xfId="43" xr:uid="{363C7300-F31A-43AD-9564-27CA51431952}"/>
    <cellStyle name="Normal" xfId="0" builtinId="0"/>
    <cellStyle name="Normal 10" xfId="44" xr:uid="{058D72CD-3B2F-4B03-9102-12369C24ACCD}"/>
    <cellStyle name="Normal 18" xfId="45" xr:uid="{A0B5D5CC-55C3-4016-A00B-5764A5F4A9F6}"/>
    <cellStyle name="Normal 18 2" xfId="46" xr:uid="{319A7A48-FF52-4DB2-AECC-2EE1838519CC}"/>
    <cellStyle name="Normal 2" xfId="47" xr:uid="{8D5BB892-2CA6-4190-9C09-15DBC96B1B5D}"/>
    <cellStyle name="Normal 2 2" xfId="48" xr:uid="{BE6CE8EE-AB9E-4BE7-9A5F-15380906B220}"/>
    <cellStyle name="Normal 2 3" xfId="49" xr:uid="{4778C997-D9C0-40CC-870A-12D51FCD92F8}"/>
    <cellStyle name="Normal 2 4" xfId="50" xr:uid="{111C6F26-4DFB-4978-A63C-6C1700A41591}"/>
    <cellStyle name="Normal 2 4 2" xfId="51" xr:uid="{8FE37739-5496-4140-B836-9F04800DAC81}"/>
    <cellStyle name="Normal 2 5" xfId="52" xr:uid="{C3A02FC5-DF01-4556-B79A-37349DB5B655}"/>
    <cellStyle name="Normal 2 6" xfId="99" xr:uid="{1ED95F9B-9B71-4DEF-8547-F8EB48AC6EB4}"/>
    <cellStyle name="Normal 3" xfId="53" xr:uid="{81E613A2-116D-4D35-81DF-BD454BCDC959}"/>
    <cellStyle name="Normal 3 2" xfId="54" xr:uid="{DFF34451-1F11-4F2D-A9AA-91F2EE133F37}"/>
    <cellStyle name="Normal 3 2 2" xfId="55" xr:uid="{ED7E75FA-85E9-490E-8382-53DF1DA2BB4E}"/>
    <cellStyle name="Normal 3 2 3" xfId="56" xr:uid="{84741ED3-D763-4356-8EB3-127E93D74661}"/>
    <cellStyle name="Normal 3 3" xfId="57" xr:uid="{D4CB8259-48EF-4D99-85B7-4EC78A85920B}"/>
    <cellStyle name="Normal 4" xfId="58" xr:uid="{28D13650-7A37-4431-BA7C-A28CCB1BCE50}"/>
    <cellStyle name="Normal 4 2" xfId="59" xr:uid="{A8DFE937-E7C9-4E75-B80D-4574C436D67D}"/>
    <cellStyle name="Normal 4 2 2" xfId="60" xr:uid="{61361902-BE1C-44EA-B7DB-FA83C4A8D9A4}"/>
    <cellStyle name="Normal 5" xfId="61" xr:uid="{C8599AFA-4BAC-4EFA-8471-DB244DE0F444}"/>
    <cellStyle name="Normal 5 2" xfId="62" xr:uid="{F84DCEEA-418A-4051-8BED-63592EDAA29E}"/>
    <cellStyle name="Normal 5 3" xfId="63" xr:uid="{6F8F7918-3D20-4564-9715-553D49264174}"/>
    <cellStyle name="Normal 5 3 2" xfId="64" xr:uid="{CEA80E06-5B1E-4FFE-BB8B-DAF8EEA2FDF6}"/>
    <cellStyle name="Normal 5 4" xfId="65" xr:uid="{44E1A8CD-1D22-4453-A22D-DFE3E19BBB9B}"/>
    <cellStyle name="Normal 6" xfId="66" xr:uid="{C206A23E-7425-497E-910F-88106CE3BAFE}"/>
    <cellStyle name="Normal 7" xfId="67" xr:uid="{261844F9-DC03-4781-8838-F8C33D53F0D3}"/>
    <cellStyle name="Normal 8" xfId="68" xr:uid="{6F62B3E4-03CC-46EB-8736-FE9D7AB292BB}"/>
    <cellStyle name="Normal 9" xfId="69" xr:uid="{89A11AD6-C2DE-43E6-B987-396B7B40AA4A}"/>
    <cellStyle name="Porcentaje 2" xfId="70" xr:uid="{BC7505B3-3F9C-494B-B0E7-006FE7BEFA80}"/>
    <cellStyle name="Porcentaje 2 2" xfId="71" xr:uid="{009C475C-1365-405A-B21C-EBF7E233027A}"/>
    <cellStyle name="Porcentaje 3" xfId="72" xr:uid="{77012819-B9A9-4EBD-BDBE-2B90FE050AD1}"/>
    <cellStyle name="Porcentaje 3 2" xfId="73" xr:uid="{95992A9F-2702-4058-BDD6-BEBECFB14D8E}"/>
    <cellStyle name="Porcentaje 4" xfId="74" xr:uid="{9577F11A-9EE1-46C9-AEA6-12408796F23B}"/>
    <cellStyle name="Porcentaje 6" xfId="75" xr:uid="{EC77A9AE-DD65-4C77-98A0-5C9E9C8CB634}"/>
    <cellStyle name="Porcentual 2" xfId="76" xr:uid="{C6EE9CBF-C4BA-4891-8AC3-7B0C9D06AB84}"/>
    <cellStyle name="Porcentual 2 2" xfId="77" xr:uid="{E1119473-127F-46E4-8784-E6F9332272FD}"/>
    <cellStyle name="Porcentual 2 2 2" xfId="78" xr:uid="{194351A2-5073-4C4B-A148-6FFAA485039E}"/>
    <cellStyle name="Porcentual 2 2 2 2" xfId="79" xr:uid="{05843E6D-66EB-40C0-BEA7-0E65362928BE}"/>
    <cellStyle name="Porcentual 2 2 3" xfId="80" xr:uid="{40B75686-01F2-47D4-810C-DF57650CB5FA}"/>
    <cellStyle name="Porcentual 2 2 4" xfId="81" xr:uid="{029E1477-147F-4E4D-8C2C-84FD0A8C749A}"/>
    <cellStyle name="Porcentual 2 3" xfId="82" xr:uid="{40314EA3-DC75-4DA0-A1E4-A77E59878762}"/>
    <cellStyle name="Porcentual 2 3 2" xfId="83" xr:uid="{4133D66A-02C1-4A5F-93A9-2A2E0B50BD4B}"/>
    <cellStyle name="Porcentual 2 4" xfId="84" xr:uid="{F9BC1F15-2492-4EB5-9798-7F8C8C0792FA}"/>
    <cellStyle name="Porcentual 3" xfId="85" xr:uid="{0CA1BC5C-2741-419D-AF73-367C04745B9E}"/>
    <cellStyle name="Porcentual 3 2" xfId="86" xr:uid="{DABE5157-93AF-425C-95A1-71297604B1EE}"/>
    <cellStyle name="Porcentual 3 2 2" xfId="87" xr:uid="{94836710-1BAF-43FC-A9A1-2DA2FB5B91D1}"/>
    <cellStyle name="Porcentual 3 3" xfId="88" xr:uid="{EC79FD42-E3BB-4845-9CE8-8772F39C05E0}"/>
    <cellStyle name="Porcentual 4" xfId="89" xr:uid="{07610982-78DA-40E7-9BF3-57557EAE6762}"/>
    <cellStyle name="Porcentual 4 2" xfId="90" xr:uid="{E2A538C1-72DF-4850-B094-7D36FEFFCB4C}"/>
    <cellStyle name="Porcentual 4 2 2" xfId="91" xr:uid="{3F0C63A1-EC6F-48EB-B479-FD332C3376F6}"/>
    <cellStyle name="Porcentual 4 2 2 2" xfId="92" xr:uid="{CA929C99-74E2-491E-81C7-DEB74068FD1A}"/>
    <cellStyle name="Porcentual 4 2 3" xfId="93" xr:uid="{BF6FD457-40F0-43D0-96D1-9AE7E3E4FFA4}"/>
    <cellStyle name="Porcentual 4 2 3 2" xfId="94" xr:uid="{7867E17B-04C0-4840-AD87-7A8AF9AFC2E0}"/>
    <cellStyle name="Porcentual 4 2 4" xfId="95" xr:uid="{410845BB-11C9-4B4F-B411-62E0491036D3}"/>
    <cellStyle name="Porcentual 4 3" xfId="96" xr:uid="{E39A99B6-4FD2-41EE-B0F5-3979E41F19B2}"/>
    <cellStyle name="Texto explicativo 2" xfId="98" xr:uid="{29AE9830-5532-4635-B742-4CF423AB1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0D4A5-5E9F-4854-914B-AE8D1B5171A5}">
  <dimension ref="B2:P56"/>
  <sheetViews>
    <sheetView tabSelected="1" workbookViewId="0">
      <selection activeCell="P8" sqref="P8"/>
    </sheetView>
  </sheetViews>
  <sheetFormatPr baseColWidth="10" defaultColWidth="11.42578125" defaultRowHeight="15" x14ac:dyDescent="0.25"/>
  <cols>
    <col min="1" max="1" width="3" customWidth="1"/>
    <col min="3" max="3" width="25.42578125" customWidth="1"/>
    <col min="4" max="4" width="30" customWidth="1"/>
    <col min="8" max="8" width="17.140625" style="53" bestFit="1" customWidth="1"/>
    <col min="9" max="9" width="17.140625" style="53" customWidth="1"/>
    <col min="10" max="11" width="17.85546875" style="53" customWidth="1"/>
    <col min="12" max="12" width="23.7109375" style="63" customWidth="1"/>
    <col min="14" max="14" width="53.140625" customWidth="1"/>
  </cols>
  <sheetData>
    <row r="2" spans="2:16" x14ac:dyDescent="0.25">
      <c r="B2" s="1"/>
      <c r="C2" s="2"/>
      <c r="D2" s="2"/>
      <c r="E2" s="3"/>
      <c r="F2" s="3"/>
      <c r="G2" s="3"/>
      <c r="H2" s="54"/>
      <c r="I2" s="54"/>
      <c r="J2" s="12"/>
      <c r="K2" s="12"/>
      <c r="L2" s="64"/>
      <c r="M2" s="2"/>
      <c r="N2" s="2"/>
      <c r="O2" s="4"/>
      <c r="P2" s="4"/>
    </row>
    <row r="3" spans="2:16" ht="23.25" x14ac:dyDescent="0.35">
      <c r="B3" s="5"/>
      <c r="C3" s="6" t="s">
        <v>0</v>
      </c>
      <c r="D3" s="6"/>
      <c r="E3" s="6"/>
      <c r="F3" s="6"/>
      <c r="G3" s="6"/>
      <c r="H3" s="55"/>
      <c r="I3" s="55"/>
      <c r="J3" s="55"/>
      <c r="K3" s="55"/>
      <c r="L3" s="65"/>
      <c r="M3" s="6"/>
      <c r="N3" s="6"/>
      <c r="O3" s="6"/>
      <c r="P3" s="4"/>
    </row>
    <row r="4" spans="2:16" ht="23.25" x14ac:dyDescent="0.35">
      <c r="B4" s="1"/>
      <c r="C4" s="7"/>
      <c r="D4" s="2"/>
      <c r="E4" s="3"/>
      <c r="F4" s="3"/>
      <c r="G4" s="3"/>
      <c r="H4" s="54"/>
      <c r="I4" s="54"/>
      <c r="J4" s="12"/>
      <c r="K4" s="12"/>
      <c r="L4" s="64"/>
      <c r="M4" s="2"/>
      <c r="N4" s="2"/>
      <c r="O4" s="4"/>
      <c r="P4" s="4"/>
    </row>
    <row r="5" spans="2:16" ht="15.75" x14ac:dyDescent="0.25">
      <c r="B5" s="1"/>
      <c r="C5" s="8" t="s">
        <v>1</v>
      </c>
      <c r="D5" s="21"/>
      <c r="E5" s="22"/>
      <c r="F5" s="22"/>
      <c r="G5" s="22"/>
      <c r="H5" s="54"/>
      <c r="I5" s="54"/>
      <c r="J5" s="12"/>
      <c r="K5" s="12"/>
      <c r="L5" s="64"/>
      <c r="M5" s="2"/>
      <c r="N5" s="2"/>
      <c r="O5" s="4"/>
      <c r="P5" s="4"/>
    </row>
    <row r="6" spans="2:16" x14ac:dyDescent="0.25">
      <c r="B6" s="1"/>
      <c r="C6" s="21"/>
      <c r="D6" s="21"/>
      <c r="E6" s="22"/>
      <c r="F6" s="22"/>
      <c r="G6" s="22"/>
      <c r="H6" s="54"/>
      <c r="I6" s="54"/>
      <c r="J6" s="12"/>
      <c r="K6" s="12"/>
    </row>
    <row r="7" spans="2:16" ht="38.25" x14ac:dyDescent="0.25">
      <c r="B7" s="1"/>
      <c r="C7" s="10" t="s">
        <v>2</v>
      </c>
      <c r="D7" s="10" t="s">
        <v>3</v>
      </c>
      <c r="E7" s="10" t="s">
        <v>4</v>
      </c>
      <c r="F7" s="10" t="s">
        <v>5</v>
      </c>
      <c r="G7" s="10" t="s">
        <v>6</v>
      </c>
      <c r="H7" s="10" t="s">
        <v>7</v>
      </c>
      <c r="I7" s="10" t="s">
        <v>8</v>
      </c>
      <c r="J7" s="9" t="s">
        <v>9</v>
      </c>
      <c r="K7" s="9" t="s">
        <v>10</v>
      </c>
      <c r="L7" s="60" t="s">
        <v>11</v>
      </c>
      <c r="M7" s="11" t="s">
        <v>12</v>
      </c>
      <c r="N7" s="11" t="s">
        <v>13</v>
      </c>
      <c r="O7" s="11" t="s">
        <v>14</v>
      </c>
      <c r="P7" s="4"/>
    </row>
    <row r="8" spans="2:16" ht="25.5" x14ac:dyDescent="0.25">
      <c r="B8" s="1"/>
      <c r="C8" s="14" t="s">
        <v>15</v>
      </c>
      <c r="D8" s="15" t="s">
        <v>16</v>
      </c>
      <c r="E8" s="23" t="s">
        <v>17</v>
      </c>
      <c r="F8" s="23">
        <v>11831</v>
      </c>
      <c r="G8" s="23">
        <v>2023</v>
      </c>
      <c r="H8" s="44">
        <v>3985108.26</v>
      </c>
      <c r="I8" s="44">
        <v>904969.83</v>
      </c>
      <c r="J8" s="44" t="s">
        <v>18</v>
      </c>
      <c r="K8" s="44" t="s">
        <v>18</v>
      </c>
      <c r="L8" s="61" t="s">
        <v>19</v>
      </c>
      <c r="M8" s="24">
        <v>1</v>
      </c>
      <c r="N8" s="19"/>
      <c r="O8" s="18" t="s">
        <v>20</v>
      </c>
      <c r="P8" s="4"/>
    </row>
    <row r="9" spans="2:16" ht="25.5" x14ac:dyDescent="0.25">
      <c r="B9" s="1"/>
      <c r="C9" s="25" t="s">
        <v>15</v>
      </c>
      <c r="D9" s="26" t="s">
        <v>21</v>
      </c>
      <c r="E9" s="27" t="s">
        <v>17</v>
      </c>
      <c r="F9" s="27">
        <v>38529</v>
      </c>
      <c r="G9" s="27">
        <v>2022</v>
      </c>
      <c r="H9" s="45">
        <v>44770000</v>
      </c>
      <c r="I9" s="45" t="s">
        <v>18</v>
      </c>
      <c r="J9" s="45">
        <v>27941640.280000001</v>
      </c>
      <c r="K9" s="45" t="s">
        <v>18</v>
      </c>
      <c r="L9" s="61" t="s">
        <v>19</v>
      </c>
      <c r="M9" s="24">
        <v>1</v>
      </c>
      <c r="N9" s="28"/>
      <c r="O9" s="29"/>
      <c r="P9" s="4"/>
    </row>
    <row r="10" spans="2:16" ht="25.5" x14ac:dyDescent="0.25">
      <c r="B10" s="1"/>
      <c r="C10" s="30" t="s">
        <v>22</v>
      </c>
      <c r="D10" s="30" t="s">
        <v>23</v>
      </c>
      <c r="E10" s="31" t="s">
        <v>17</v>
      </c>
      <c r="F10" s="31">
        <v>3597</v>
      </c>
      <c r="G10" s="31">
        <v>2024</v>
      </c>
      <c r="H10" s="46" t="s">
        <v>18</v>
      </c>
      <c r="I10" s="46">
        <v>14919985.34</v>
      </c>
      <c r="J10" s="46" t="s">
        <v>18</v>
      </c>
      <c r="K10" s="46" t="s">
        <v>18</v>
      </c>
      <c r="L10" s="62" t="s">
        <v>24</v>
      </c>
      <c r="M10" s="13" t="s">
        <v>18</v>
      </c>
      <c r="N10" s="20" t="s">
        <v>25</v>
      </c>
      <c r="O10" s="18" t="s">
        <v>26</v>
      </c>
      <c r="P10" s="4"/>
    </row>
    <row r="11" spans="2:16" ht="25.5" x14ac:dyDescent="0.25">
      <c r="B11" s="1"/>
      <c r="C11" s="32" t="s">
        <v>22</v>
      </c>
      <c r="D11" s="32" t="s">
        <v>27</v>
      </c>
      <c r="E11" s="33"/>
      <c r="F11" s="34"/>
      <c r="G11" s="34"/>
      <c r="H11" s="47" t="s">
        <v>18</v>
      </c>
      <c r="I11" s="47" t="s">
        <v>18</v>
      </c>
      <c r="J11" s="48" t="s">
        <v>18</v>
      </c>
      <c r="K11" s="49" t="s">
        <v>18</v>
      </c>
      <c r="L11" s="39" t="s">
        <v>28</v>
      </c>
      <c r="M11" s="13" t="s">
        <v>18</v>
      </c>
      <c r="N11" s="20" t="s">
        <v>29</v>
      </c>
      <c r="O11" s="42"/>
      <c r="P11" s="4"/>
    </row>
    <row r="12" spans="2:16" ht="25.5" x14ac:dyDescent="0.25">
      <c r="B12" s="1"/>
      <c r="C12" s="50" t="s">
        <v>22</v>
      </c>
      <c r="D12" s="50" t="s">
        <v>30</v>
      </c>
      <c r="E12" s="72" t="s">
        <v>17</v>
      </c>
      <c r="F12" s="72">
        <v>20343</v>
      </c>
      <c r="G12" s="72">
        <v>2023</v>
      </c>
      <c r="H12" s="81">
        <v>88330000</v>
      </c>
      <c r="I12" s="84" t="s">
        <v>18</v>
      </c>
      <c r="J12" s="84" t="s">
        <v>18</v>
      </c>
      <c r="K12" s="81">
        <f>11465234+1476533.44</f>
        <v>12941767.439999999</v>
      </c>
      <c r="L12" s="100" t="s">
        <v>19</v>
      </c>
      <c r="M12" s="103">
        <v>1</v>
      </c>
      <c r="N12" s="87"/>
      <c r="O12" s="88"/>
      <c r="P12" s="4"/>
    </row>
    <row r="13" spans="2:16" ht="25.5" x14ac:dyDescent="0.25">
      <c r="B13" s="1"/>
      <c r="C13" s="50" t="s">
        <v>22</v>
      </c>
      <c r="D13" s="50" t="s">
        <v>31</v>
      </c>
      <c r="E13" s="73"/>
      <c r="F13" s="73"/>
      <c r="G13" s="73"/>
      <c r="H13" s="82"/>
      <c r="I13" s="85"/>
      <c r="J13" s="85"/>
      <c r="K13" s="82"/>
      <c r="L13" s="101"/>
      <c r="M13" s="104"/>
      <c r="N13" s="87"/>
      <c r="O13" s="88"/>
      <c r="P13" s="4"/>
    </row>
    <row r="14" spans="2:16" ht="25.5" x14ac:dyDescent="0.25">
      <c r="B14" s="1"/>
      <c r="C14" s="50" t="s">
        <v>22</v>
      </c>
      <c r="D14" s="50" t="s">
        <v>32</v>
      </c>
      <c r="E14" s="74"/>
      <c r="F14" s="74"/>
      <c r="G14" s="74"/>
      <c r="H14" s="83"/>
      <c r="I14" s="86"/>
      <c r="J14" s="86"/>
      <c r="K14" s="83"/>
      <c r="L14" s="102"/>
      <c r="M14" s="105"/>
      <c r="N14" s="87"/>
      <c r="O14" s="88"/>
      <c r="P14" s="4"/>
    </row>
    <row r="15" spans="2:16" ht="25.5" x14ac:dyDescent="0.25">
      <c r="B15" s="1"/>
      <c r="C15" s="35" t="s">
        <v>33</v>
      </c>
      <c r="D15" s="35" t="s">
        <v>34</v>
      </c>
      <c r="E15" s="16" t="s">
        <v>17</v>
      </c>
      <c r="F15" s="17">
        <v>2757</v>
      </c>
      <c r="G15" s="17">
        <v>2024</v>
      </c>
      <c r="H15" s="56">
        <v>12237741.08</v>
      </c>
      <c r="I15" s="56">
        <f>20500747-H15</f>
        <v>8263005.9199999999</v>
      </c>
      <c r="J15" s="48" t="s">
        <v>18</v>
      </c>
      <c r="K15" s="48" t="s">
        <v>18</v>
      </c>
      <c r="L15" s="62" t="s">
        <v>35</v>
      </c>
      <c r="M15" s="13" t="s">
        <v>18</v>
      </c>
      <c r="N15" s="38" t="s">
        <v>36</v>
      </c>
      <c r="O15" s="71" t="s">
        <v>37</v>
      </c>
      <c r="P15" s="4"/>
    </row>
    <row r="16" spans="2:16" ht="51" x14ac:dyDescent="0.25">
      <c r="B16" s="1"/>
      <c r="C16" s="35" t="s">
        <v>38</v>
      </c>
      <c r="D16" s="35" t="s">
        <v>39</v>
      </c>
      <c r="E16" s="16" t="s">
        <v>17</v>
      </c>
      <c r="F16" s="17">
        <v>11541</v>
      </c>
      <c r="G16" s="51">
        <v>2024</v>
      </c>
      <c r="H16" s="46" t="s">
        <v>18</v>
      </c>
      <c r="I16" s="57">
        <v>58154635.880000003</v>
      </c>
      <c r="J16" s="48" t="s">
        <v>18</v>
      </c>
      <c r="K16" s="48" t="s">
        <v>18</v>
      </c>
      <c r="L16" s="62" t="s">
        <v>40</v>
      </c>
      <c r="M16" s="13" t="s">
        <v>18</v>
      </c>
      <c r="N16" s="20"/>
      <c r="O16" s="18" t="s">
        <v>41</v>
      </c>
      <c r="P16" s="4"/>
    </row>
    <row r="17" spans="2:16" ht="25.5" x14ac:dyDescent="0.25">
      <c r="B17" s="1"/>
      <c r="C17" s="35" t="s">
        <v>42</v>
      </c>
      <c r="D17" s="35" t="s">
        <v>43</v>
      </c>
      <c r="E17" s="16" t="s">
        <v>17</v>
      </c>
      <c r="F17" s="17">
        <v>1947</v>
      </c>
      <c r="G17" s="17">
        <v>2024</v>
      </c>
      <c r="H17" s="58">
        <v>18329004.829999998</v>
      </c>
      <c r="I17" s="58">
        <f>39258400-H17</f>
        <v>20929395.170000002</v>
      </c>
      <c r="J17" s="13" t="s">
        <v>18</v>
      </c>
      <c r="K17" s="13" t="s">
        <v>18</v>
      </c>
      <c r="L17" s="62" t="s">
        <v>35</v>
      </c>
      <c r="M17" s="13" t="s">
        <v>18</v>
      </c>
      <c r="N17" s="35" t="s">
        <v>44</v>
      </c>
      <c r="O17" s="18" t="s">
        <v>45</v>
      </c>
      <c r="P17" s="4"/>
    </row>
    <row r="18" spans="2:16" ht="25.5" x14ac:dyDescent="0.25">
      <c r="B18" s="1"/>
      <c r="C18" s="35" t="s">
        <v>15</v>
      </c>
      <c r="D18" s="35" t="s">
        <v>46</v>
      </c>
      <c r="E18" s="16" t="s">
        <v>17</v>
      </c>
      <c r="F18" s="17">
        <v>20474</v>
      </c>
      <c r="G18" s="17">
        <v>2023</v>
      </c>
      <c r="H18" s="13" t="s">
        <v>18</v>
      </c>
      <c r="I18" s="13" t="s">
        <v>18</v>
      </c>
      <c r="J18" s="13" t="s">
        <v>18</v>
      </c>
      <c r="K18" s="13" t="s">
        <v>18</v>
      </c>
      <c r="L18" s="61" t="s">
        <v>28</v>
      </c>
      <c r="M18" s="13" t="s">
        <v>18</v>
      </c>
      <c r="N18" s="20" t="s">
        <v>47</v>
      </c>
      <c r="O18" s="13" t="s">
        <v>18</v>
      </c>
      <c r="P18" s="4"/>
    </row>
    <row r="19" spans="2:16" ht="38.25" x14ac:dyDescent="0.25">
      <c r="B19" s="1"/>
      <c r="C19" s="35" t="s">
        <v>42</v>
      </c>
      <c r="D19" s="35" t="s">
        <v>48</v>
      </c>
      <c r="E19" s="16" t="s">
        <v>17</v>
      </c>
      <c r="F19" s="17">
        <v>2799</v>
      </c>
      <c r="G19" s="17">
        <v>2024</v>
      </c>
      <c r="H19" s="58">
        <v>23232760.350000001</v>
      </c>
      <c r="I19" s="13" t="s">
        <v>18</v>
      </c>
      <c r="J19" s="13" t="s">
        <v>18</v>
      </c>
      <c r="K19" s="13" t="s">
        <v>18</v>
      </c>
      <c r="L19" s="62" t="s">
        <v>49</v>
      </c>
      <c r="M19" s="13" t="s">
        <v>18</v>
      </c>
      <c r="N19" s="20" t="s">
        <v>50</v>
      </c>
      <c r="O19" s="18" t="s">
        <v>51</v>
      </c>
      <c r="P19" s="4"/>
    </row>
    <row r="20" spans="2:16" ht="25.5" x14ac:dyDescent="0.25">
      <c r="B20" s="1"/>
      <c r="C20" s="35" t="s">
        <v>52</v>
      </c>
      <c r="D20" s="35" t="s">
        <v>53</v>
      </c>
      <c r="E20" s="16" t="s">
        <v>17</v>
      </c>
      <c r="F20" s="17">
        <v>27401</v>
      </c>
      <c r="G20" s="17">
        <v>2023</v>
      </c>
      <c r="H20" s="58">
        <v>27492002.329999998</v>
      </c>
      <c r="I20" s="52">
        <f>35000000-H20</f>
        <v>7507997.6700000018</v>
      </c>
      <c r="J20" s="13" t="s">
        <v>18</v>
      </c>
      <c r="K20" s="13" t="s">
        <v>18</v>
      </c>
      <c r="L20" s="62" t="s">
        <v>35</v>
      </c>
      <c r="M20" s="13" t="s">
        <v>18</v>
      </c>
      <c r="N20" s="20" t="s">
        <v>54</v>
      </c>
      <c r="O20" s="17" t="s">
        <v>55</v>
      </c>
      <c r="P20" s="4"/>
    </row>
    <row r="21" spans="2:16" ht="25.5" x14ac:dyDescent="0.25">
      <c r="C21" s="35" t="s">
        <v>15</v>
      </c>
      <c r="D21" s="35" t="s">
        <v>56</v>
      </c>
      <c r="E21" s="16" t="s">
        <v>17</v>
      </c>
      <c r="F21" s="17">
        <v>41983</v>
      </c>
      <c r="G21" s="17">
        <v>2024</v>
      </c>
      <c r="H21" s="58">
        <v>54667749.920000002</v>
      </c>
      <c r="I21" s="58">
        <f>78901747-H21</f>
        <v>24233997.079999998</v>
      </c>
      <c r="J21" s="13" t="s">
        <v>18</v>
      </c>
      <c r="K21" s="13" t="s">
        <v>18</v>
      </c>
      <c r="L21" s="62" t="s">
        <v>35</v>
      </c>
      <c r="M21" s="13" t="s">
        <v>18</v>
      </c>
      <c r="N21" s="20" t="s">
        <v>57</v>
      </c>
      <c r="O21" s="17" t="s">
        <v>58</v>
      </c>
      <c r="P21" s="4"/>
    </row>
    <row r="22" spans="2:16" ht="25.5" x14ac:dyDescent="0.25">
      <c r="B22" s="1"/>
      <c r="C22" s="35" t="s">
        <v>59</v>
      </c>
      <c r="D22" s="35" t="s">
        <v>60</v>
      </c>
      <c r="E22" s="16" t="s">
        <v>17</v>
      </c>
      <c r="F22" s="17">
        <v>27175</v>
      </c>
      <c r="G22" s="17">
        <v>2023</v>
      </c>
      <c r="H22" s="58">
        <v>37591464.32</v>
      </c>
      <c r="I22" s="13" t="s">
        <v>18</v>
      </c>
      <c r="J22" s="13" t="s">
        <v>18</v>
      </c>
      <c r="K22" s="13" t="s">
        <v>18</v>
      </c>
      <c r="L22" s="62" t="s">
        <v>61</v>
      </c>
      <c r="M22" s="13" t="s">
        <v>18</v>
      </c>
      <c r="N22" s="20" t="s">
        <v>62</v>
      </c>
      <c r="O22" s="17" t="s">
        <v>63</v>
      </c>
      <c r="P22" s="4"/>
    </row>
    <row r="23" spans="2:16" ht="51" x14ac:dyDescent="0.25">
      <c r="B23" s="1"/>
      <c r="C23" s="35" t="s">
        <v>64</v>
      </c>
      <c r="D23" s="35" t="s">
        <v>65</v>
      </c>
      <c r="E23" s="16" t="s">
        <v>17</v>
      </c>
      <c r="F23" s="17">
        <v>19682</v>
      </c>
      <c r="G23" s="17">
        <v>2023</v>
      </c>
      <c r="H23" s="58">
        <v>92045800</v>
      </c>
      <c r="I23" s="58">
        <f>248307125-H23</f>
        <v>156261325</v>
      </c>
      <c r="J23" s="13" t="s">
        <v>18</v>
      </c>
      <c r="K23" s="13" t="s">
        <v>18</v>
      </c>
      <c r="L23" s="62" t="s">
        <v>35</v>
      </c>
      <c r="M23" s="13" t="s">
        <v>18</v>
      </c>
      <c r="N23" s="20" t="s">
        <v>66</v>
      </c>
      <c r="O23" s="17" t="s">
        <v>67</v>
      </c>
      <c r="P23" s="4"/>
    </row>
    <row r="24" spans="2:16" ht="25.5" x14ac:dyDescent="0.25">
      <c r="B24" s="1"/>
      <c r="C24" s="35" t="s">
        <v>68</v>
      </c>
      <c r="D24" s="35" t="s">
        <v>69</v>
      </c>
      <c r="E24" s="16" t="s">
        <v>17</v>
      </c>
      <c r="F24" s="17">
        <v>2001</v>
      </c>
      <c r="G24" s="17">
        <v>2024</v>
      </c>
      <c r="H24" s="59">
        <v>233010450.40000001</v>
      </c>
      <c r="I24" s="13" t="s">
        <v>18</v>
      </c>
      <c r="J24" s="13" t="s">
        <v>18</v>
      </c>
      <c r="K24" s="13" t="s">
        <v>18</v>
      </c>
      <c r="L24" s="62" t="s">
        <v>49</v>
      </c>
      <c r="M24" s="13" t="s">
        <v>18</v>
      </c>
      <c r="N24" s="20" t="s">
        <v>70</v>
      </c>
      <c r="O24" s="37" t="s">
        <v>71</v>
      </c>
      <c r="P24" s="4"/>
    </row>
    <row r="25" spans="2:16" ht="25.5" x14ac:dyDescent="0.25">
      <c r="B25" s="1"/>
      <c r="C25" s="36" t="s">
        <v>68</v>
      </c>
      <c r="D25" s="36" t="s">
        <v>72</v>
      </c>
      <c r="E25" s="37" t="s">
        <v>17</v>
      </c>
      <c r="F25" s="37">
        <v>3597</v>
      </c>
      <c r="G25" s="37">
        <v>2024</v>
      </c>
      <c r="H25" s="59">
        <v>4117460.58</v>
      </c>
      <c r="I25" s="13" t="s">
        <v>18</v>
      </c>
      <c r="J25" s="13" t="s">
        <v>18</v>
      </c>
      <c r="K25" s="13" t="s">
        <v>18</v>
      </c>
      <c r="L25" s="62" t="s">
        <v>24</v>
      </c>
      <c r="M25" s="13" t="s">
        <v>18</v>
      </c>
      <c r="N25" s="20" t="s">
        <v>73</v>
      </c>
      <c r="O25" s="18" t="s">
        <v>26</v>
      </c>
      <c r="P25" s="4"/>
    </row>
    <row r="26" spans="2:16" ht="38.25" x14ac:dyDescent="0.25">
      <c r="B26" s="1"/>
      <c r="C26" s="35" t="s">
        <v>74</v>
      </c>
      <c r="D26" s="35" t="s">
        <v>75</v>
      </c>
      <c r="E26" s="16" t="s">
        <v>17</v>
      </c>
      <c r="F26" s="17">
        <v>12520</v>
      </c>
      <c r="G26" s="17">
        <v>2023</v>
      </c>
      <c r="H26" s="58">
        <v>78657258.349999994</v>
      </c>
      <c r="I26" s="13" t="s">
        <v>18</v>
      </c>
      <c r="J26" s="13" t="s">
        <v>18</v>
      </c>
      <c r="K26" s="58">
        <f>57514187.31+4475610.6</f>
        <v>61989797.910000004</v>
      </c>
      <c r="L26" s="66" t="s">
        <v>76</v>
      </c>
      <c r="M26" s="40">
        <v>0.76570000000000005</v>
      </c>
      <c r="N26" s="41" t="s">
        <v>77</v>
      </c>
      <c r="O26" s="16" t="s">
        <v>78</v>
      </c>
      <c r="P26" s="4"/>
    </row>
    <row r="27" spans="2:16" ht="51" x14ac:dyDescent="0.25">
      <c r="B27" s="1"/>
      <c r="C27" s="35" t="s">
        <v>74</v>
      </c>
      <c r="D27" s="35" t="s">
        <v>79</v>
      </c>
      <c r="E27" s="79" t="s">
        <v>17</v>
      </c>
      <c r="F27" s="79">
        <v>21828</v>
      </c>
      <c r="G27" s="79">
        <v>2023</v>
      </c>
      <c r="H27" s="89">
        <v>9768160</v>
      </c>
      <c r="I27" s="91" t="s">
        <v>18</v>
      </c>
      <c r="J27" s="89">
        <f>2240640+6895344.14</f>
        <v>9135984.1400000006</v>
      </c>
      <c r="K27" s="89">
        <f>1849676.8+441780.56+247667.37</f>
        <v>2539124.73</v>
      </c>
      <c r="L27" s="93" t="s">
        <v>76</v>
      </c>
      <c r="M27" s="95">
        <v>0.82889999999999997</v>
      </c>
      <c r="N27" s="96" t="s">
        <v>80</v>
      </c>
      <c r="O27" s="98" t="s">
        <v>81</v>
      </c>
      <c r="P27" s="4"/>
    </row>
    <row r="28" spans="2:16" ht="25.5" x14ac:dyDescent="0.25">
      <c r="B28" s="1"/>
      <c r="C28" s="35" t="s">
        <v>82</v>
      </c>
      <c r="D28" s="35" t="s">
        <v>83</v>
      </c>
      <c r="E28" s="80"/>
      <c r="F28" s="80"/>
      <c r="G28" s="80"/>
      <c r="H28" s="90"/>
      <c r="I28" s="92"/>
      <c r="J28" s="90"/>
      <c r="K28" s="90"/>
      <c r="L28" s="94"/>
      <c r="M28" s="95"/>
      <c r="N28" s="97"/>
      <c r="O28" s="99"/>
      <c r="P28" s="4"/>
    </row>
    <row r="29" spans="2:16" x14ac:dyDescent="0.25">
      <c r="B29" s="1"/>
      <c r="C29" s="36" t="s">
        <v>74</v>
      </c>
      <c r="D29" s="36" t="s">
        <v>84</v>
      </c>
      <c r="E29" s="37" t="s">
        <v>85</v>
      </c>
      <c r="F29" s="37">
        <v>9463</v>
      </c>
      <c r="G29" s="37">
        <v>2023</v>
      </c>
      <c r="H29" s="59">
        <v>798910</v>
      </c>
      <c r="I29" s="13" t="s">
        <v>18</v>
      </c>
      <c r="J29" s="13" t="s">
        <v>18</v>
      </c>
      <c r="K29" s="13" t="s">
        <v>18</v>
      </c>
      <c r="L29" s="66" t="s">
        <v>76</v>
      </c>
      <c r="M29" s="43">
        <v>0.95</v>
      </c>
      <c r="N29" s="20" t="s">
        <v>86</v>
      </c>
      <c r="O29" s="17" t="s">
        <v>87</v>
      </c>
      <c r="P29" s="4"/>
    </row>
    <row r="30" spans="2:16" ht="25.5" x14ac:dyDescent="0.25">
      <c r="B30" s="1"/>
      <c r="C30" s="35" t="s">
        <v>88</v>
      </c>
      <c r="D30" s="35" t="s">
        <v>89</v>
      </c>
      <c r="E30" s="16" t="s">
        <v>17</v>
      </c>
      <c r="F30" s="17">
        <v>36842</v>
      </c>
      <c r="G30" s="17">
        <v>2023</v>
      </c>
      <c r="H30" s="58">
        <v>13379922.640000001</v>
      </c>
      <c r="I30" s="58">
        <v>10020717.359999999</v>
      </c>
      <c r="J30" s="13" t="s">
        <v>18</v>
      </c>
      <c r="K30" s="13" t="s">
        <v>18</v>
      </c>
      <c r="L30" s="66" t="s">
        <v>90</v>
      </c>
      <c r="M30" s="13" t="s">
        <v>18</v>
      </c>
      <c r="N30" s="35" t="s">
        <v>91</v>
      </c>
      <c r="O30" s="37" t="s">
        <v>92</v>
      </c>
      <c r="P30" s="4"/>
    </row>
    <row r="31" spans="2:16" ht="16.5" thickBot="1" x14ac:dyDescent="0.3">
      <c r="B31" s="1"/>
      <c r="C31" s="2"/>
      <c r="D31" s="2"/>
      <c r="E31" s="3"/>
      <c r="F31" s="3"/>
      <c r="G31" s="3"/>
      <c r="H31" s="54"/>
      <c r="I31" s="67"/>
      <c r="J31" s="67"/>
      <c r="K31" s="12"/>
      <c r="L31" s="64"/>
      <c r="M31" s="2"/>
      <c r="N31" s="2"/>
      <c r="O31" s="4"/>
      <c r="P31" s="4"/>
    </row>
    <row r="32" spans="2:16" ht="16.5" thickBot="1" x14ac:dyDescent="0.3">
      <c r="B32" s="1"/>
      <c r="C32" s="75" t="s">
        <v>93</v>
      </c>
      <c r="D32" s="76"/>
      <c r="E32" s="76"/>
      <c r="F32" s="76"/>
      <c r="G32" s="76"/>
      <c r="H32" s="77"/>
      <c r="I32" s="68">
        <f>SUM(I8:I30)</f>
        <v>301196029.25</v>
      </c>
      <c r="J32" s="69"/>
      <c r="K32" s="68">
        <f>SUM(K8:K30)</f>
        <v>77470690.080000013</v>
      </c>
      <c r="L32" s="64"/>
      <c r="M32" s="2"/>
      <c r="N32" s="2"/>
      <c r="O32" s="4"/>
      <c r="P32" s="4"/>
    </row>
    <row r="33" spans="4:11" ht="16.5" thickBot="1" x14ac:dyDescent="0.3">
      <c r="D33" s="70"/>
      <c r="E33" s="70"/>
      <c r="F33" s="70"/>
      <c r="G33" s="70"/>
      <c r="H33" s="70"/>
      <c r="I33" s="78">
        <f>+I32+K32</f>
        <v>378666719.33000004</v>
      </c>
      <c r="J33" s="76"/>
      <c r="K33" s="77"/>
    </row>
    <row r="55" ht="63" customHeight="1" x14ac:dyDescent="0.25"/>
    <row r="56" ht="63" customHeight="1" x14ac:dyDescent="0.25"/>
  </sheetData>
  <mergeCells count="24">
    <mergeCell ref="N12:N14"/>
    <mergeCell ref="O12:O14"/>
    <mergeCell ref="H27:H28"/>
    <mergeCell ref="I27:I28"/>
    <mergeCell ref="J27:J28"/>
    <mergeCell ref="K27:K28"/>
    <mergeCell ref="L27:L28"/>
    <mergeCell ref="M27:M28"/>
    <mergeCell ref="N27:N28"/>
    <mergeCell ref="O27:O28"/>
    <mergeCell ref="L12:L14"/>
    <mergeCell ref="M12:M14"/>
    <mergeCell ref="E12:E14"/>
    <mergeCell ref="F12:F14"/>
    <mergeCell ref="G12:G14"/>
    <mergeCell ref="C32:H32"/>
    <mergeCell ref="I33:K33"/>
    <mergeCell ref="E27:E28"/>
    <mergeCell ref="F27:F28"/>
    <mergeCell ref="G27:G28"/>
    <mergeCell ref="H12:H14"/>
    <mergeCell ref="I12:I14"/>
    <mergeCell ref="J12:J14"/>
    <mergeCell ref="K12:K1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5D14E2F02B494DBA574CB513C05FA8" ma:contentTypeVersion="4" ma:contentTypeDescription="Crear nuevo documento." ma:contentTypeScope="" ma:versionID="feac5f6664324217a062b8c0e0224799">
  <xsd:schema xmlns:xsd="http://www.w3.org/2001/XMLSchema" xmlns:xs="http://www.w3.org/2001/XMLSchema" xmlns:p="http://schemas.microsoft.com/office/2006/metadata/properties" xmlns:ns2="240a2e5b-7162-47aa-9683-564b6c51b977" targetNamespace="http://schemas.microsoft.com/office/2006/metadata/properties" ma:root="true" ma:fieldsID="508545bf98faf7db018d61ab7e32ed2a" ns2:_="">
    <xsd:import namespace="240a2e5b-7162-47aa-9683-564b6c51b9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a2e5b-7162-47aa-9683-564b6c51b9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D42925-7784-4DD8-80E8-F0BAE1D56B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a2e5b-7162-47aa-9683-564b6c51b9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5E0023-2617-4A01-B4BC-4B75971077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540E19-6A8B-4549-BBFA-1B27CB7C93D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OBRAS 2023</vt:lpstr>
      <vt:lpstr>'PLAN DE OBRAS 2023'!Área_de_impresión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Julieta Cunietti</dc:creator>
  <cp:keywords/>
  <dc:description/>
  <cp:lastModifiedBy>Nora Beatriz Mazzone</cp:lastModifiedBy>
  <cp:revision/>
  <dcterms:created xsi:type="dcterms:W3CDTF">2024-05-24T19:20:55Z</dcterms:created>
  <dcterms:modified xsi:type="dcterms:W3CDTF">2024-06-24T14:41:21Z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0x010100AD5D14E2F02B494DBA574CB513C05FA8</vt:lpwstr>
  </property>
</Properties>
</file>