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firstSheet="3" activeTab="9"/>
  </bookViews>
  <sheets>
    <sheet name="CREDITO-15" sheetId="5" r:id="rId1"/>
    <sheet name="INCISOS-15" sheetId="6" r:id="rId2"/>
    <sheet name="CREDITO-16" sheetId="3" r:id="rId3"/>
    <sheet name="INCISOS-16" sheetId="4" r:id="rId4"/>
    <sheet name="CREDITO-17" sheetId="1" r:id="rId5"/>
    <sheet name="INCISOS-17" sheetId="2" r:id="rId6"/>
    <sheet name="CREDITO-18" sheetId="10" r:id="rId7"/>
    <sheet name="INCISOS-18" sheetId="9" r:id="rId8"/>
    <sheet name="CREDITO-19" sheetId="11" r:id="rId9"/>
    <sheet name="INCISOS-19" sheetId="12" r:id="rId10"/>
  </sheets>
  <calcPr calcId="145621"/>
</workbook>
</file>

<file path=xl/calcChain.xml><?xml version="1.0" encoding="utf-8"?>
<calcChain xmlns="http://schemas.openxmlformats.org/spreadsheetml/2006/main">
  <c r="D42" i="12" l="1"/>
  <c r="D31" i="12" l="1"/>
  <c r="D21" i="12" l="1"/>
  <c r="J48" i="11" l="1"/>
  <c r="H48" i="11"/>
  <c r="G48" i="11"/>
  <c r="K47" i="11"/>
  <c r="I47" i="11"/>
  <c r="K46" i="11"/>
  <c r="I46" i="11"/>
  <c r="K45" i="11"/>
  <c r="I45" i="11"/>
  <c r="K44" i="11"/>
  <c r="I44" i="11"/>
  <c r="K43" i="11"/>
  <c r="I43" i="11"/>
  <c r="K42" i="11"/>
  <c r="I42" i="11"/>
  <c r="K41" i="11"/>
  <c r="I41" i="11"/>
  <c r="K40" i="11"/>
  <c r="I40" i="11"/>
  <c r="K39" i="11"/>
  <c r="I39" i="11"/>
  <c r="K38" i="11"/>
  <c r="I38" i="11"/>
  <c r="K37" i="11"/>
  <c r="I37" i="11"/>
  <c r="K36" i="11"/>
  <c r="I36" i="11"/>
  <c r="K35" i="11"/>
  <c r="I35" i="11"/>
  <c r="K34" i="11"/>
  <c r="I34" i="11"/>
  <c r="K33" i="11"/>
  <c r="I33" i="11"/>
  <c r="K32" i="11"/>
  <c r="I32" i="11"/>
  <c r="K31" i="11"/>
  <c r="I31" i="11"/>
  <c r="K30" i="11"/>
  <c r="I30" i="11"/>
  <c r="K29" i="11"/>
  <c r="I29" i="11"/>
  <c r="K28" i="11"/>
  <c r="I28" i="11"/>
  <c r="K27" i="11"/>
  <c r="I27" i="11"/>
  <c r="K26" i="11"/>
  <c r="I26" i="11"/>
  <c r="K25" i="11"/>
  <c r="I25" i="11"/>
  <c r="K24" i="11"/>
  <c r="I24" i="11"/>
  <c r="K23" i="11"/>
  <c r="I23" i="11"/>
  <c r="K22" i="11"/>
  <c r="I22" i="11"/>
  <c r="K21" i="11"/>
  <c r="I21" i="11"/>
  <c r="K20" i="11"/>
  <c r="I20" i="11"/>
  <c r="K19" i="11"/>
  <c r="I19" i="11"/>
  <c r="K18" i="11"/>
  <c r="I18" i="11"/>
  <c r="K17" i="11"/>
  <c r="I17" i="11"/>
  <c r="K16" i="11"/>
  <c r="I16" i="11"/>
  <c r="K15" i="11"/>
  <c r="I15" i="11"/>
  <c r="K14" i="11"/>
  <c r="I14" i="11"/>
  <c r="K13" i="11"/>
  <c r="I13" i="11"/>
  <c r="K12" i="11"/>
  <c r="I12" i="11"/>
  <c r="K11" i="11"/>
  <c r="I11" i="11"/>
  <c r="K10" i="11"/>
  <c r="I10" i="11"/>
  <c r="K9" i="11"/>
  <c r="I9" i="11"/>
  <c r="K8" i="11"/>
  <c r="I8" i="11"/>
  <c r="K7" i="11"/>
  <c r="I7" i="11"/>
  <c r="I48" i="11" l="1"/>
  <c r="K48" i="11"/>
  <c r="D11" i="12"/>
  <c r="E48" i="11" l="1"/>
  <c r="C48" i="11"/>
  <c r="B48" i="11"/>
  <c r="F47" i="11"/>
  <c r="D47" i="11"/>
  <c r="F46" i="11"/>
  <c r="D46" i="11"/>
  <c r="F45" i="11"/>
  <c r="D45" i="1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F36" i="11"/>
  <c r="D36" i="1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D48" i="11" l="1"/>
  <c r="F48" i="1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" i="1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G6" i="3"/>
  <c r="E6" i="3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G6" i="5"/>
  <c r="E6" i="5"/>
  <c r="D10" i="2" l="1"/>
  <c r="C47" i="1" l="1"/>
  <c r="D47" i="1"/>
  <c r="F47" i="1"/>
  <c r="G47" i="1" l="1"/>
  <c r="E47" i="1"/>
  <c r="D46" i="5"/>
  <c r="F46" i="5" l="1"/>
  <c r="C46" i="5"/>
  <c r="E46" i="5" s="1"/>
  <c r="G46" i="5" l="1"/>
  <c r="C46" i="3"/>
  <c r="D46" i="3"/>
  <c r="E46" i="3" s="1"/>
  <c r="F46" i="3"/>
  <c r="G46" i="3" s="1"/>
  <c r="E11" i="4" l="1"/>
</calcChain>
</file>

<file path=xl/sharedStrings.xml><?xml version="1.0" encoding="utf-8"?>
<sst xmlns="http://schemas.openxmlformats.org/spreadsheetml/2006/main" count="348" uniqueCount="91">
  <si>
    <t>DEPENDENCIAS</t>
  </si>
  <si>
    <t>TOTAL CRÉDITO</t>
  </si>
  <si>
    <t xml:space="preserve">016 -  ESCUELA DE COMERCIO  MARTIN ZAPATA </t>
  </si>
  <si>
    <t xml:space="preserve">017 -  LICEO AGRICOLA Y ENOLOGICO  DOMINFO F.SARMIENTO </t>
  </si>
  <si>
    <t>018 -  ESCUELA DE AGRICULTURA</t>
  </si>
  <si>
    <t xml:space="preserve">019 -  COLEGIO UNIVERS.CENTRAL  GRAL.JOSE DE SAN MARTIN </t>
  </si>
  <si>
    <t>020 -  ESCUELA DEL MAGISTERIO</t>
  </si>
  <si>
    <t>023 -  HUN-UNCUYO</t>
  </si>
  <si>
    <t>064 -  DIRECCION GENERAL DE EDUCACION SECUNDARIA</t>
  </si>
  <si>
    <t>065 -  ESCUELA CARMEN VERA DE ARENAS</t>
  </si>
  <si>
    <t>066 -  DPTO.DE APLICACION DOCENTE EGB III - MZA</t>
  </si>
  <si>
    <t>067 -  DPTO.DE APLICACION DOCENTE EGB III - GRAL ALVEAR</t>
  </si>
  <si>
    <t>COMPROMISO</t>
  </si>
  <si>
    <t>DEVENGADO</t>
  </si>
  <si>
    <t>Inciso</t>
  </si>
  <si>
    <t>Inciso: Nombre</t>
  </si>
  <si>
    <t>Gastos en personal</t>
  </si>
  <si>
    <t>Bienes de consumo</t>
  </si>
  <si>
    <t>Servicios no personales</t>
  </si>
  <si>
    <t>Bienes de uso</t>
  </si>
  <si>
    <t>Transferencias</t>
  </si>
  <si>
    <t xml:space="preserve">TOTAL </t>
  </si>
  <si>
    <t>Incisos del 1 al 5.</t>
  </si>
  <si>
    <t>002 - FACULTAD DE FILOSOFIA Y LETRAS</t>
  </si>
  <si>
    <t>003 - FACULTAD DE CIENCIAS ECONOMICAS</t>
  </si>
  <si>
    <t>004 - FACULTAD DE CIENCIAS AGRARIAS</t>
  </si>
  <si>
    <t>006 - FACULTAD DE ODONTOLOGIA</t>
  </si>
  <si>
    <t>007 - FACULTAD DE CIENCIAS MEDICAS</t>
  </si>
  <si>
    <t>008 - FACULTAD DE CIENCIAS POLITICAS Y SOCIALES</t>
  </si>
  <si>
    <t>009 - FACULTAD DE INGENIERIA</t>
  </si>
  <si>
    <t>010 - FACULTAD DE ARTES Y DISEÑO</t>
  </si>
  <si>
    <t>011 - FACULTAD DE DERECHO</t>
  </si>
  <si>
    <t>012 - FACULTAD DE CIENCIAS APLICADAS A LA INDUSTRIA</t>
  </si>
  <si>
    <t>013 - FACULTAD DE EDUCACION ELEMENTAL Y ESPECIAL</t>
  </si>
  <si>
    <t xml:space="preserve">036 - INSTITUTO  BALSEIRO </t>
  </si>
  <si>
    <t>056 - FACULTAD DE CS. EXACTAS Y NATURALES</t>
  </si>
  <si>
    <t>059 - ITU</t>
  </si>
  <si>
    <t>001 - RECTORADO</t>
  </si>
  <si>
    <t>021 - COORD.GRAL.DE PLANEAMIENTO Y LOG.DE INFRAESTRUCTUR</t>
  </si>
  <si>
    <t>027 - ESPACIO DE LA CIENCIA Y TECNOLOGIA - ECT</t>
  </si>
  <si>
    <t>032 - SECRETARIA DE EXTENSION UNIVERSITARIA</t>
  </si>
  <si>
    <t>015 - ORGANISMOS ARTÍSTICOS</t>
  </si>
  <si>
    <t>033 - SECRETARIA DE BIENESTAR UNIVERSITARIO</t>
  </si>
  <si>
    <t>035 - CICUNC</t>
  </si>
  <si>
    <t>043 - SECRETARIA ECONOMICO-FINANCIERA</t>
  </si>
  <si>
    <t>044 - SECRETARIA ACADEMICA</t>
  </si>
  <si>
    <t>053 - SECRETARIA ADMINISTRATIVA</t>
  </si>
  <si>
    <t>055 - I.T.I.C.</t>
  </si>
  <si>
    <t>057 - SECRETARIA DE RELACIONES INSTITUCIONALES</t>
  </si>
  <si>
    <t>060 - SECR. DE INTEGRACIÓN E INTERNACIONALIZACION</t>
  </si>
  <si>
    <t>068 - VINCULACION Y TERRITORIALIZACION</t>
  </si>
  <si>
    <t>078- SECRETARIA DE POLÍTICAS PÚBLICAS</t>
  </si>
  <si>
    <t>092 - SECRETARIA DE CIENCIA, TECNICA Y POSGRADO</t>
  </si>
  <si>
    <t>094 - FUNDAR</t>
  </si>
  <si>
    <t>TOTAL</t>
  </si>
  <si>
    <t>COMPROMISO / TOTAL CRÉDITO (%)</t>
  </si>
  <si>
    <t>DEVENGADO / TOTAL CRÉDITO (%)</t>
  </si>
  <si>
    <t xml:space="preserve"> CREDITO TOTAL</t>
  </si>
  <si>
    <t>Año 2015. Fuentes 11-14</t>
  </si>
  <si>
    <t xml:space="preserve"> Año 2015 - Fuentes 11-14 </t>
  </si>
  <si>
    <t xml:space="preserve"> Año 2016. Fuentes 11- 14 </t>
  </si>
  <si>
    <t xml:space="preserve"> Año 2016 - Fuentes 11- 14</t>
  </si>
  <si>
    <t xml:space="preserve"> Año 2017 - Fuentes 11 - 14</t>
  </si>
  <si>
    <t xml:space="preserve"> Año 2017 - Fuentes 11-14 </t>
  </si>
  <si>
    <t>Año 2018. Fuentes 11 - 14. Inciso 1 a 5</t>
  </si>
  <si>
    <t xml:space="preserve"> Año 2018 - Fuentes 11-14. Desde 01-01-18 hasta 31-12-2018</t>
  </si>
  <si>
    <t>CREDITO TOTAL</t>
  </si>
  <si>
    <t>015 - Organismos Artísticos, 032 Secretaria de Extensión Universitaria, 068 Vinculación y Territorialización, 094 FUNDAR  fueron incluidas a la Secretaria de Extensión y Vinculación.</t>
  </si>
  <si>
    <t>060 - Secretaria de Integración e Internacionalización y 092 Secretaria de Ciencia, Tecnica y Posgrado fueron incluidas a la Secretaria de Investigación, Internacionales y Posgrado.</t>
  </si>
  <si>
    <t>INCISO</t>
  </si>
  <si>
    <t>NOMBRE</t>
  </si>
  <si>
    <t>015 - SECRETARIA DE EXTENSION Y VINCULACION - Organismos Artísticos</t>
  </si>
  <si>
    <t>032 - SECRETARIA DE EXTENSION Y VINCULACION - Secretaria de Extensión Universitaria</t>
  </si>
  <si>
    <t>060 - SECRETARIA DE INVESTIGACION, INTERNACIONALES Y POSGRADO - Secretaria de Integración e Internacionalización</t>
  </si>
  <si>
    <t>068 - SECRETARIA DE EXTENSION Y VINCULACION - Vinculación y Territorialización</t>
  </si>
  <si>
    <t>078 - SECRETARIA DE RELACIONES INSTITUCIONALES</t>
  </si>
  <si>
    <t>092 - SECRETARIA DE INVESTIGACION, INTERNACIONALES Y POSGRADO - Secretaria de Ciencia, Tecnica y Posgrado</t>
  </si>
  <si>
    <t>094 - SECRETARIA DE EXTENSION Y VINCULACION - Fundar</t>
  </si>
  <si>
    <t>I TRIMESTRE Año 2019. Fuente 11-14</t>
  </si>
  <si>
    <t>I TRIMESTRE Año 2019</t>
  </si>
  <si>
    <t>Año 2019
Fuentes 11 - 14. Inciso 1 a 5</t>
  </si>
  <si>
    <t xml:space="preserve"> Fuente 11-14. II TRIMESTRE 2019.</t>
  </si>
  <si>
    <t xml:space="preserve"> Total</t>
  </si>
  <si>
    <t>% COMPROMISO</t>
  </si>
  <si>
    <t>% DEVENGADO</t>
  </si>
  <si>
    <t>III TRIMESTRE 2019. Desde 01/07/2019 hasta 30/09/2019.</t>
  </si>
  <si>
    <t>II TRIMESTRE Año 2019 (Desde 01/04/2019 hasta 30/06/2019)</t>
  </si>
  <si>
    <t xml:space="preserve"> Fuente 11-14. III TRIMESTRE 2019.</t>
  </si>
  <si>
    <t>Credito Total</t>
  </si>
  <si>
    <t>IV TRIMESTRE 2019. Desde 01/10/2019 hasta 31/12/2019</t>
  </si>
  <si>
    <t xml:space="preserve"> Fuente 11-14. IV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</si>
</sst>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rgb="FF000000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rgb="FF999999"/>
      </left>
      <right style="medium">
        <color indexed="64"/>
      </right>
      <top style="thin">
        <color rgb="FF999999"/>
      </top>
      <bottom/>
      <diagonal/>
    </border>
    <border>
      <left style="thin">
        <color rgb="FF999999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4" fontId="0" fillId="0" borderId="5" xfId="0" applyNumberFormat="1" applyFill="1" applyBorder="1" applyAlignment="1" applyProtection="1">
      <alignment horizontal="center"/>
    </xf>
    <xf numFmtId="4" fontId="0" fillId="0" borderId="6" xfId="0" applyNumberFormat="1" applyFill="1" applyBorder="1" applyAlignment="1" applyProtection="1">
      <alignment horizontal="center"/>
    </xf>
    <xf numFmtId="4" fontId="2" fillId="0" borderId="7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2" fillId="0" borderId="0" xfId="0" applyFont="1" applyFill="1" applyProtection="1"/>
    <xf numFmtId="4" fontId="0" fillId="0" borderId="5" xfId="0" applyNumberFormat="1" applyFill="1" applyBorder="1" applyProtection="1"/>
    <xf numFmtId="4" fontId="0" fillId="0" borderId="10" xfId="0" applyNumberFormat="1" applyFill="1" applyBorder="1" applyAlignment="1" applyProtection="1">
      <alignment horizontal="center"/>
    </xf>
    <xf numFmtId="4" fontId="0" fillId="0" borderId="1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7" fillId="2" borderId="7" xfId="0" applyFont="1" applyFill="1" applyBorder="1" applyAlignment="1">
      <alignment horizontal="left"/>
    </xf>
    <xf numFmtId="4" fontId="0" fillId="0" borderId="0" xfId="0" applyNumberFormat="1"/>
    <xf numFmtId="4" fontId="0" fillId="0" borderId="1" xfId="0" applyNumberForma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7" xfId="0" applyNumberFormat="1" applyFont="1" applyFill="1" applyBorder="1"/>
    <xf numFmtId="0" fontId="0" fillId="0" borderId="0" xfId="0" applyBorder="1" applyAlignment="1">
      <alignment horizontal="left"/>
    </xf>
    <xf numFmtId="0" fontId="5" fillId="0" borderId="0" xfId="0" applyFont="1" applyFill="1" applyBorder="1" applyProtection="1"/>
    <xf numFmtId="4" fontId="0" fillId="0" borderId="0" xfId="0" applyNumberFormat="1" applyFill="1"/>
    <xf numFmtId="4" fontId="2" fillId="0" borderId="5" xfId="0" applyNumberFormat="1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4" fontId="1" fillId="0" borderId="0" xfId="0" applyNumberFormat="1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1" fillId="4" borderId="0" xfId="0" applyNumberFormat="1" applyFont="1" applyFill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Fill="1" applyBorder="1"/>
    <xf numFmtId="4" fontId="5" fillId="0" borderId="5" xfId="0" applyNumberFormat="1" applyFont="1" applyFill="1" applyBorder="1" applyAlignment="1" applyProtection="1">
      <alignment horizontal="center"/>
    </xf>
    <xf numFmtId="0" fontId="1" fillId="0" borderId="19" xfId="0" applyFont="1" applyFill="1" applyBorder="1" applyProtection="1"/>
    <xf numFmtId="4" fontId="2" fillId="0" borderId="3" xfId="0" applyNumberFormat="1" applyFont="1" applyFill="1" applyBorder="1" applyAlignment="1" applyProtection="1">
      <alignment horizontal="center"/>
    </xf>
    <xf numFmtId="4" fontId="2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Protection="1"/>
    <xf numFmtId="2" fontId="0" fillId="0" borderId="0" xfId="0" applyNumberFormat="1"/>
    <xf numFmtId="2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1" fillId="0" borderId="5" xfId="0" applyFont="1" applyFill="1" applyBorder="1" applyProtection="1"/>
    <xf numFmtId="4" fontId="2" fillId="0" borderId="5" xfId="0" applyNumberFormat="1" applyFont="1" applyFill="1" applyBorder="1" applyAlignment="1" applyProtection="1">
      <alignment horizontal="right"/>
    </xf>
    <xf numFmtId="4" fontId="0" fillId="0" borderId="4" xfId="0" applyNumberFormat="1" applyFill="1" applyBorder="1" applyProtection="1"/>
    <xf numFmtId="2" fontId="0" fillId="0" borderId="5" xfId="0" applyNumberFormat="1" applyBorder="1"/>
    <xf numFmtId="4" fontId="0" fillId="0" borderId="21" xfId="0" applyNumberFormat="1" applyFill="1" applyBorder="1" applyProtection="1"/>
    <xf numFmtId="4" fontId="0" fillId="0" borderId="22" xfId="0" applyNumberFormat="1" applyFill="1" applyBorder="1" applyProtection="1"/>
    <xf numFmtId="4" fontId="2" fillId="0" borderId="3" xfId="0" applyNumberFormat="1" applyFont="1" applyFill="1" applyBorder="1" applyAlignment="1" applyProtection="1">
      <alignment horizontal="right"/>
    </xf>
    <xf numFmtId="4" fontId="0" fillId="0" borderId="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center"/>
    </xf>
    <xf numFmtId="4" fontId="0" fillId="0" borderId="23" xfId="0" applyNumberFormat="1" applyFill="1" applyBorder="1" applyAlignment="1" applyProtection="1">
      <alignment horizontal="center"/>
    </xf>
    <xf numFmtId="2" fontId="0" fillId="0" borderId="5" xfId="0" applyNumberFormat="1" applyFont="1" applyBorder="1" applyAlignment="1">
      <alignment horizontal="right"/>
    </xf>
    <xf numFmtId="4" fontId="3" fillId="0" borderId="5" xfId="0" applyNumberFormat="1" applyFont="1" applyFill="1" applyBorder="1" applyAlignment="1" applyProtection="1">
      <alignment horizontal="center"/>
    </xf>
    <xf numFmtId="4" fontId="0" fillId="0" borderId="5" xfId="0" applyNumberForma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2" fillId="0" borderId="24" xfId="0" applyFont="1" applyFill="1" applyBorder="1" applyProtection="1"/>
    <xf numFmtId="0" fontId="2" fillId="0" borderId="20" xfId="0" applyFont="1" applyFill="1" applyBorder="1" applyProtection="1"/>
    <xf numFmtId="0" fontId="2" fillId="5" borderId="14" xfId="0" applyFont="1" applyFill="1" applyBorder="1" applyAlignment="1" applyProtection="1">
      <alignment horizontal="center"/>
    </xf>
    <xf numFmtId="0" fontId="7" fillId="2" borderId="7" xfId="0" applyFont="1" applyFill="1" applyBorder="1" applyAlignment="1">
      <alignment horizontal="center"/>
    </xf>
    <xf numFmtId="3" fontId="0" fillId="0" borderId="25" xfId="0" applyNumberFormat="1" applyFill="1" applyBorder="1" applyProtection="1"/>
    <xf numFmtId="3" fontId="0" fillId="0" borderId="26" xfId="0" applyNumberFormat="1" applyFill="1" applyBorder="1" applyProtection="1"/>
    <xf numFmtId="3" fontId="9" fillId="0" borderId="27" xfId="0" applyNumberFormat="1" applyFont="1" applyFill="1" applyBorder="1" applyProtection="1"/>
    <xf numFmtId="3" fontId="0" fillId="0" borderId="29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9" fontId="0" fillId="0" borderId="26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9" fontId="0" fillId="0" borderId="25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3" fontId="9" fillId="0" borderId="27" xfId="0" applyNumberFormat="1" applyFont="1" applyFill="1" applyBorder="1" applyAlignment="1" applyProtection="1">
      <alignment horizontal="center"/>
    </xf>
    <xf numFmtId="3" fontId="9" fillId="0" borderId="28" xfId="0" applyNumberFormat="1" applyFont="1" applyFill="1" applyBorder="1" applyAlignment="1" applyProtection="1">
      <alignment horizontal="center"/>
    </xf>
    <xf numFmtId="9" fontId="9" fillId="0" borderId="27" xfId="0" applyNumberFormat="1" applyFont="1" applyFill="1" applyBorder="1" applyAlignment="1" applyProtection="1">
      <alignment horizontal="center"/>
    </xf>
    <xf numFmtId="0" fontId="9" fillId="6" borderId="27" xfId="0" applyFont="1" applyFill="1" applyBorder="1" applyAlignment="1" applyProtection="1">
      <alignment horizontal="center"/>
    </xf>
    <xf numFmtId="3" fontId="0" fillId="0" borderId="33" xfId="0" applyNumberFormat="1" applyFill="1" applyBorder="1" applyProtection="1"/>
    <xf numFmtId="0" fontId="7" fillId="2" borderId="7" xfId="0" applyFont="1" applyFill="1" applyBorder="1" applyAlignment="1">
      <alignment horizontal="center" wrapText="1"/>
    </xf>
    <xf numFmtId="4" fontId="0" fillId="0" borderId="1" xfId="0" applyNumberFormat="1" applyFill="1" applyBorder="1" applyProtection="1"/>
    <xf numFmtId="4" fontId="0" fillId="0" borderId="34" xfId="0" applyNumberFormat="1" applyFill="1" applyBorder="1" applyProtection="1"/>
    <xf numFmtId="10" fontId="0" fillId="0" borderId="10" xfId="0" applyNumberFormat="1" applyFill="1" applyBorder="1" applyAlignment="1" applyProtection="1">
      <alignment horizontal="center"/>
    </xf>
    <xf numFmtId="4" fontId="0" fillId="0" borderId="35" xfId="0" applyNumberFormat="1" applyFill="1" applyBorder="1" applyProtection="1"/>
    <xf numFmtId="10" fontId="0" fillId="0" borderId="1" xfId="0" applyNumberFormat="1" applyFill="1" applyBorder="1" applyAlignment="1" applyProtection="1">
      <alignment horizontal="center"/>
    </xf>
    <xf numFmtId="4" fontId="0" fillId="0" borderId="10" xfId="0" applyNumberFormat="1" applyFill="1" applyBorder="1" applyProtection="1"/>
    <xf numFmtId="4" fontId="0" fillId="0" borderId="0" xfId="0" applyNumberFormat="1" applyFill="1" applyProtection="1"/>
    <xf numFmtId="4" fontId="0" fillId="0" borderId="11" xfId="0" applyNumberFormat="1" applyFill="1" applyBorder="1" applyProtection="1"/>
    <xf numFmtId="4" fontId="0" fillId="0" borderId="36" xfId="0" applyNumberFormat="1" applyFill="1" applyBorder="1" applyProtection="1"/>
    <xf numFmtId="4" fontId="0" fillId="0" borderId="3" xfId="0" applyNumberFormat="1" applyFill="1" applyBorder="1" applyProtection="1"/>
    <xf numFmtId="4" fontId="2" fillId="5" borderId="14" xfId="0" applyNumberFormat="1" applyFont="1" applyFill="1" applyBorder="1" applyAlignment="1" applyProtection="1">
      <alignment horizontal="center"/>
    </xf>
    <xf numFmtId="10" fontId="2" fillId="5" borderId="7" xfId="0" applyNumberFormat="1" applyFont="1" applyFill="1" applyBorder="1" applyAlignment="1" applyProtection="1">
      <alignment horizontal="center"/>
    </xf>
    <xf numFmtId="4" fontId="2" fillId="5" borderId="15" xfId="0" applyNumberFormat="1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4" fontId="0" fillId="0" borderId="37" xfId="0" applyNumberFormat="1" applyFill="1" applyBorder="1" applyProtection="1"/>
    <xf numFmtId="4" fontId="0" fillId="0" borderId="1" xfId="0" applyNumberFormat="1" applyFill="1" applyBorder="1" applyAlignment="1" applyProtection="1">
      <alignment horizontal="right"/>
    </xf>
    <xf numFmtId="4" fontId="0" fillId="0" borderId="37" xfId="0" applyNumberFormat="1" applyFill="1" applyBorder="1" applyAlignment="1" applyProtection="1">
      <alignment horizontal="right"/>
    </xf>
    <xf numFmtId="10" fontId="0" fillId="0" borderId="12" xfId="0" applyNumberFormat="1" applyFill="1" applyBorder="1" applyAlignment="1" applyProtection="1">
      <alignment horizontal="right"/>
    </xf>
    <xf numFmtId="4" fontId="0" fillId="0" borderId="40" xfId="0" applyNumberFormat="1" applyFill="1" applyBorder="1" applyAlignment="1" applyProtection="1">
      <alignment horizontal="right"/>
    </xf>
    <xf numFmtId="10" fontId="0" fillId="0" borderId="10" xfId="0" applyNumberFormat="1" applyFill="1" applyBorder="1" applyAlignment="1" applyProtection="1">
      <alignment horizontal="right"/>
    </xf>
    <xf numFmtId="4" fontId="0" fillId="0" borderId="10" xfId="0" applyNumberFormat="1" applyFill="1" applyBorder="1" applyAlignment="1" applyProtection="1">
      <alignment horizontal="right"/>
    </xf>
    <xf numFmtId="4" fontId="2" fillId="5" borderId="7" xfId="0" applyNumberFormat="1" applyFont="1" applyFill="1" applyBorder="1" applyAlignment="1" applyProtection="1">
      <alignment horizontal="right"/>
    </xf>
    <xf numFmtId="10" fontId="2" fillId="5" borderId="7" xfId="0" applyNumberFormat="1" applyFont="1" applyFill="1" applyBorder="1" applyAlignment="1" applyProtection="1">
      <alignment horizontal="right"/>
    </xf>
    <xf numFmtId="4" fontId="2" fillId="0" borderId="7" xfId="0" applyNumberFormat="1" applyFont="1" applyFill="1" applyBorder="1" applyAlignment="1" applyProtection="1">
      <alignment horizontal="center" wrapText="1"/>
    </xf>
    <xf numFmtId="4" fontId="0" fillId="0" borderId="41" xfId="0" applyNumberFormat="1" applyFill="1" applyBorder="1" applyProtection="1"/>
    <xf numFmtId="4" fontId="0" fillId="0" borderId="42" xfId="0" applyNumberFormat="1" applyFill="1" applyBorder="1" applyProtection="1"/>
    <xf numFmtId="0" fontId="0" fillId="0" borderId="39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3" xfId="0" applyFill="1" applyBorder="1" applyAlignment="1" applyProtection="1">
      <alignment horizontal="left"/>
    </xf>
    <xf numFmtId="4" fontId="1" fillId="0" borderId="3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/>
    <xf numFmtId="0" fontId="8" fillId="7" borderId="14" xfId="0" applyFont="1" applyFill="1" applyBorder="1" applyAlignment="1" applyProtection="1">
      <alignment horizontal="center"/>
    </xf>
    <xf numFmtId="0" fontId="8" fillId="7" borderId="15" xfId="0" applyFont="1" applyFill="1" applyBorder="1" applyAlignment="1" applyProtection="1">
      <alignment horizontal="center"/>
    </xf>
    <xf numFmtId="0" fontId="8" fillId="7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baseColWidth="10" defaultRowHeight="15" x14ac:dyDescent="0.25"/>
  <cols>
    <col min="1" max="1" width="6.85546875" customWidth="1"/>
    <col min="2" max="2" width="60.85546875" bestFit="1" customWidth="1"/>
    <col min="3" max="3" width="15.28515625" bestFit="1" customWidth="1"/>
    <col min="4" max="4" width="15.28515625" customWidth="1"/>
    <col min="5" max="5" width="18" customWidth="1"/>
    <col min="6" max="6" width="15.28515625" bestFit="1" customWidth="1"/>
    <col min="7" max="7" width="19.28515625" customWidth="1"/>
  </cols>
  <sheetData>
    <row r="1" spans="2:7" ht="15.75" thickBot="1" x14ac:dyDescent="0.3"/>
    <row r="2" spans="2:7" ht="15.75" thickBot="1" x14ac:dyDescent="0.3">
      <c r="B2" s="5" t="s">
        <v>58</v>
      </c>
      <c r="C2" s="16"/>
      <c r="D2" s="16"/>
      <c r="E2" s="16"/>
      <c r="F2" s="15"/>
    </row>
    <row r="3" spans="2:7" ht="15.75" thickBot="1" x14ac:dyDescent="0.3">
      <c r="B3" s="16"/>
      <c r="C3" s="16"/>
      <c r="D3" s="16"/>
      <c r="E3" s="16"/>
      <c r="F3" s="15"/>
    </row>
    <row r="4" spans="2:7" x14ac:dyDescent="0.25">
      <c r="B4" s="130" t="s">
        <v>0</v>
      </c>
      <c r="C4" s="130" t="s">
        <v>1</v>
      </c>
      <c r="D4" s="130" t="s">
        <v>12</v>
      </c>
      <c r="E4" s="130" t="s">
        <v>55</v>
      </c>
      <c r="F4" s="130" t="s">
        <v>13</v>
      </c>
      <c r="G4" s="130" t="s">
        <v>56</v>
      </c>
    </row>
    <row r="5" spans="2:7" x14ac:dyDescent="0.25">
      <c r="B5" s="132"/>
      <c r="C5" s="132"/>
      <c r="D5" s="132"/>
      <c r="E5" s="131"/>
      <c r="F5" s="132"/>
      <c r="G5" s="131"/>
    </row>
    <row r="6" spans="2:7" x14ac:dyDescent="0.25">
      <c r="B6" s="65" t="s">
        <v>37</v>
      </c>
      <c r="C6" s="17">
        <v>117966546.16000001</v>
      </c>
      <c r="D6" s="17">
        <v>79480043.400000006</v>
      </c>
      <c r="E6" s="17">
        <f>D6*100/C6</f>
        <v>67.375070295098652</v>
      </c>
      <c r="F6" s="69">
        <v>75247582.870000005</v>
      </c>
      <c r="G6" s="68">
        <f>F6*100/C6</f>
        <v>63.787222156983759</v>
      </c>
    </row>
    <row r="7" spans="2:7" x14ac:dyDescent="0.25">
      <c r="B7" s="65" t="s">
        <v>23</v>
      </c>
      <c r="C7" s="67">
        <v>149221032.96999997</v>
      </c>
      <c r="D7" s="67">
        <v>148027465.84999996</v>
      </c>
      <c r="E7" s="67">
        <f t="shared" ref="E7:E46" si="0">D7*100/C7</f>
        <v>99.200134795850147</v>
      </c>
      <c r="F7" s="70">
        <v>147979304.84999996</v>
      </c>
      <c r="G7" s="68">
        <f t="shared" ref="G7:G46" si="1">F7*100/C7</f>
        <v>99.16785985508514</v>
      </c>
    </row>
    <row r="8" spans="2:7" x14ac:dyDescent="0.25">
      <c r="B8" s="65" t="s">
        <v>24</v>
      </c>
      <c r="C8" s="17">
        <v>113679500.81</v>
      </c>
      <c r="D8" s="17">
        <v>111316073.84999999</v>
      </c>
      <c r="E8" s="17">
        <f t="shared" si="0"/>
        <v>97.920973488483071</v>
      </c>
      <c r="F8" s="69">
        <v>111212948.51999998</v>
      </c>
      <c r="G8" s="68">
        <f t="shared" si="1"/>
        <v>97.830257634467856</v>
      </c>
    </row>
    <row r="9" spans="2:7" x14ac:dyDescent="0.25">
      <c r="B9" s="65" t="s">
        <v>25</v>
      </c>
      <c r="C9" s="17">
        <v>136628919.73000002</v>
      </c>
      <c r="D9" s="17">
        <v>134481028.57999998</v>
      </c>
      <c r="E9" s="17">
        <f t="shared" si="0"/>
        <v>98.427938130342682</v>
      </c>
      <c r="F9" s="69">
        <v>133103670.17999999</v>
      </c>
      <c r="G9" s="68">
        <f t="shared" si="1"/>
        <v>97.419836476079539</v>
      </c>
    </row>
    <row r="10" spans="2:7" x14ac:dyDescent="0.25">
      <c r="B10" s="65" t="s">
        <v>26</v>
      </c>
      <c r="C10" s="17">
        <v>61378449.590000004</v>
      </c>
      <c r="D10" s="17">
        <v>61258448.790000014</v>
      </c>
      <c r="E10" s="17">
        <f t="shared" si="0"/>
        <v>99.80449033691535</v>
      </c>
      <c r="F10" s="69">
        <v>61227877.880000018</v>
      </c>
      <c r="G10" s="68">
        <f t="shared" si="1"/>
        <v>99.754683099677848</v>
      </c>
    </row>
    <row r="11" spans="2:7" x14ac:dyDescent="0.25">
      <c r="B11" s="65" t="s">
        <v>27</v>
      </c>
      <c r="C11" s="17">
        <v>140835403.69999999</v>
      </c>
      <c r="D11" s="17">
        <v>123429674.16</v>
      </c>
      <c r="E11" s="17">
        <f t="shared" si="0"/>
        <v>87.64108378808163</v>
      </c>
      <c r="F11" s="69">
        <v>120584005.69999999</v>
      </c>
      <c r="G11" s="68">
        <f t="shared" si="1"/>
        <v>85.620520502686631</v>
      </c>
    </row>
    <row r="12" spans="2:7" x14ac:dyDescent="0.25">
      <c r="B12" s="65" t="s">
        <v>28</v>
      </c>
      <c r="C12" s="17">
        <v>95147829.809999987</v>
      </c>
      <c r="D12" s="17">
        <v>94707791.790000007</v>
      </c>
      <c r="E12" s="17">
        <f t="shared" si="0"/>
        <v>99.537521748127418</v>
      </c>
      <c r="F12" s="69">
        <v>94698102.980000004</v>
      </c>
      <c r="G12" s="68">
        <f t="shared" si="1"/>
        <v>99.527338846405598</v>
      </c>
    </row>
    <row r="13" spans="2:7" x14ac:dyDescent="0.25">
      <c r="B13" s="65" t="s">
        <v>29</v>
      </c>
      <c r="C13" s="17">
        <v>96564994.699999988</v>
      </c>
      <c r="D13" s="17">
        <v>95754830.889999986</v>
      </c>
      <c r="E13" s="17">
        <f t="shared" si="0"/>
        <v>99.16101708231129</v>
      </c>
      <c r="F13" s="69">
        <v>95754830.889999986</v>
      </c>
      <c r="G13" s="68">
        <f t="shared" si="1"/>
        <v>99.16101708231129</v>
      </c>
    </row>
    <row r="14" spans="2:7" x14ac:dyDescent="0.25">
      <c r="B14" s="65" t="s">
        <v>30</v>
      </c>
      <c r="C14" s="17">
        <v>122882578.55</v>
      </c>
      <c r="D14" s="17">
        <v>122348385.24999997</v>
      </c>
      <c r="E14" s="17">
        <f t="shared" si="0"/>
        <v>99.565281501817864</v>
      </c>
      <c r="F14" s="69">
        <v>121673491.65999997</v>
      </c>
      <c r="G14" s="68">
        <f t="shared" si="1"/>
        <v>99.0160632172053</v>
      </c>
    </row>
    <row r="15" spans="2:7" x14ac:dyDescent="0.25">
      <c r="B15" s="65" t="s">
        <v>31</v>
      </c>
      <c r="C15" s="17">
        <v>43536903.480000004</v>
      </c>
      <c r="D15" s="17">
        <v>43051539.770000003</v>
      </c>
      <c r="E15" s="17">
        <f t="shared" si="0"/>
        <v>98.885167131321197</v>
      </c>
      <c r="F15" s="69">
        <v>42887184.089999996</v>
      </c>
      <c r="G15" s="68">
        <f t="shared" si="1"/>
        <v>98.507658243773633</v>
      </c>
    </row>
    <row r="16" spans="2:7" x14ac:dyDescent="0.25">
      <c r="B16" s="65" t="s">
        <v>32</v>
      </c>
      <c r="C16" s="17">
        <v>41797557.18</v>
      </c>
      <c r="D16" s="17">
        <v>40473252.460000008</v>
      </c>
      <c r="E16" s="17">
        <f t="shared" si="0"/>
        <v>96.831621727803594</v>
      </c>
      <c r="F16" s="69">
        <v>40300820.730000004</v>
      </c>
      <c r="G16" s="68">
        <f t="shared" si="1"/>
        <v>96.419081518198922</v>
      </c>
    </row>
    <row r="17" spans="2:7" x14ac:dyDescent="0.25">
      <c r="B17" s="65" t="s">
        <v>33</v>
      </c>
      <c r="C17" s="17">
        <v>74618458.219999999</v>
      </c>
      <c r="D17" s="17">
        <v>73972433.639999986</v>
      </c>
      <c r="E17" s="17">
        <f t="shared" si="0"/>
        <v>99.134229525226417</v>
      </c>
      <c r="F17" s="69">
        <v>73864752.139999986</v>
      </c>
      <c r="G17" s="68">
        <f t="shared" si="1"/>
        <v>98.989920057343127</v>
      </c>
    </row>
    <row r="18" spans="2:7" x14ac:dyDescent="0.25">
      <c r="B18" s="65" t="s">
        <v>41</v>
      </c>
      <c r="C18" s="17">
        <v>46827719.899999999</v>
      </c>
      <c r="D18" s="17">
        <v>46824323.719999991</v>
      </c>
      <c r="E18" s="17">
        <f t="shared" si="0"/>
        <v>99.992747500823739</v>
      </c>
      <c r="F18" s="69">
        <v>46813079.059999995</v>
      </c>
      <c r="G18" s="68">
        <f t="shared" si="1"/>
        <v>99.968734672473332</v>
      </c>
    </row>
    <row r="19" spans="2:7" x14ac:dyDescent="0.25">
      <c r="B19" s="65" t="s">
        <v>2</v>
      </c>
      <c r="C19" s="17">
        <v>50748856.32</v>
      </c>
      <c r="D19" s="17">
        <v>50694937.540000014</v>
      </c>
      <c r="E19" s="17">
        <f t="shared" si="0"/>
        <v>99.893753704201714</v>
      </c>
      <c r="F19" s="69">
        <v>50694120.540000014</v>
      </c>
      <c r="G19" s="68">
        <f t="shared" si="1"/>
        <v>99.892143815705225</v>
      </c>
    </row>
    <row r="20" spans="2:7" x14ac:dyDescent="0.25">
      <c r="B20" s="65" t="s">
        <v>3</v>
      </c>
      <c r="C20" s="17">
        <v>34020472.009999998</v>
      </c>
      <c r="D20" s="17">
        <v>34017388.329999998</v>
      </c>
      <c r="E20" s="17">
        <f t="shared" si="0"/>
        <v>99.990935810652218</v>
      </c>
      <c r="F20" s="69">
        <v>34017388.329999998</v>
      </c>
      <c r="G20" s="68">
        <f t="shared" si="1"/>
        <v>99.990935810652218</v>
      </c>
    </row>
    <row r="21" spans="2:7" x14ac:dyDescent="0.25">
      <c r="B21" s="65" t="s">
        <v>4</v>
      </c>
      <c r="C21" s="17">
        <v>19786153.02</v>
      </c>
      <c r="D21" s="17">
        <v>19761958.850000005</v>
      </c>
      <c r="E21" s="17">
        <f t="shared" si="0"/>
        <v>99.877721707824961</v>
      </c>
      <c r="F21" s="69">
        <v>19761958.850000005</v>
      </c>
      <c r="G21" s="68">
        <f t="shared" si="1"/>
        <v>99.877721707824961</v>
      </c>
    </row>
    <row r="22" spans="2:7" x14ac:dyDescent="0.25">
      <c r="B22" s="65" t="s">
        <v>5</v>
      </c>
      <c r="C22" s="17">
        <v>37615076</v>
      </c>
      <c r="D22" s="17">
        <v>37614076.000000007</v>
      </c>
      <c r="E22" s="17">
        <f t="shared" si="0"/>
        <v>99.997341491480725</v>
      </c>
      <c r="F22" s="69">
        <v>37562363.630000003</v>
      </c>
      <c r="G22" s="68">
        <f t="shared" si="1"/>
        <v>99.859863715282685</v>
      </c>
    </row>
    <row r="23" spans="2:7" x14ac:dyDescent="0.25">
      <c r="B23" s="65" t="s">
        <v>6</v>
      </c>
      <c r="C23" s="17">
        <v>30541092.860000003</v>
      </c>
      <c r="D23" s="17">
        <v>30540958.949999999</v>
      </c>
      <c r="E23" s="17">
        <f t="shared" si="0"/>
        <v>99.999561541557739</v>
      </c>
      <c r="F23" s="69">
        <v>30525118.949999999</v>
      </c>
      <c r="G23" s="68">
        <f t="shared" si="1"/>
        <v>99.94769699279189</v>
      </c>
    </row>
    <row r="24" spans="2:7" x14ac:dyDescent="0.25">
      <c r="B24" s="65" t="s">
        <v>38</v>
      </c>
      <c r="C24" s="17">
        <v>39763371.369999997</v>
      </c>
      <c r="D24" s="17">
        <v>33919457.219999999</v>
      </c>
      <c r="E24" s="17">
        <f t="shared" si="0"/>
        <v>85.303272965408013</v>
      </c>
      <c r="F24" s="69">
        <v>32069044.129999999</v>
      </c>
      <c r="G24" s="68">
        <f t="shared" si="1"/>
        <v>80.649711091134776</v>
      </c>
    </row>
    <row r="25" spans="2:7" x14ac:dyDescent="0.25">
      <c r="B25" s="65" t="s">
        <v>7</v>
      </c>
      <c r="C25" s="17">
        <v>41116461.839999996</v>
      </c>
      <c r="D25" s="17">
        <v>40996461.839999989</v>
      </c>
      <c r="E25" s="17">
        <f t="shared" si="0"/>
        <v>99.708146093730122</v>
      </c>
      <c r="F25" s="69">
        <v>40996461.839999989</v>
      </c>
      <c r="G25" s="68">
        <f t="shared" si="1"/>
        <v>99.708146093730122</v>
      </c>
    </row>
    <row r="26" spans="2:7" x14ac:dyDescent="0.25">
      <c r="B26" s="65" t="s">
        <v>39</v>
      </c>
      <c r="C26" s="17">
        <v>1991898.3</v>
      </c>
      <c r="D26" s="17">
        <v>1851569.48</v>
      </c>
      <c r="E26" s="17">
        <f t="shared" si="0"/>
        <v>92.955020846194813</v>
      </c>
      <c r="F26" s="69">
        <v>1843359.48</v>
      </c>
      <c r="G26" s="68">
        <f t="shared" si="1"/>
        <v>92.542851208819243</v>
      </c>
    </row>
    <row r="27" spans="2:7" x14ac:dyDescent="0.25">
      <c r="B27" s="65" t="s">
        <v>40</v>
      </c>
      <c r="C27" s="17">
        <v>12517673.450000001</v>
      </c>
      <c r="D27" s="17">
        <v>11993606.210000001</v>
      </c>
      <c r="E27" s="17">
        <f t="shared" si="0"/>
        <v>95.813381439503829</v>
      </c>
      <c r="F27" s="69">
        <v>11961958.93</v>
      </c>
      <c r="G27" s="68">
        <f t="shared" si="1"/>
        <v>95.560560656740876</v>
      </c>
    </row>
    <row r="28" spans="2:7" x14ac:dyDescent="0.25">
      <c r="B28" s="65" t="s">
        <v>42</v>
      </c>
      <c r="C28" s="17">
        <v>96177940.669999987</v>
      </c>
      <c r="D28" s="17">
        <v>91808927.789999977</v>
      </c>
      <c r="E28" s="17">
        <f t="shared" si="0"/>
        <v>95.457364911782946</v>
      </c>
      <c r="F28" s="69">
        <v>89646167.789999977</v>
      </c>
      <c r="G28" s="68">
        <f t="shared" si="1"/>
        <v>93.208657999435204</v>
      </c>
    </row>
    <row r="29" spans="2:7" x14ac:dyDescent="0.25">
      <c r="B29" s="65" t="s">
        <v>43</v>
      </c>
      <c r="C29" s="17">
        <v>30850236.240000002</v>
      </c>
      <c r="D29" s="17">
        <v>26294335.790000003</v>
      </c>
      <c r="E29" s="17">
        <f t="shared" si="0"/>
        <v>85.232202390421634</v>
      </c>
      <c r="F29" s="69">
        <v>25738194.830000002</v>
      </c>
      <c r="G29" s="68">
        <f t="shared" si="1"/>
        <v>83.429490230704303</v>
      </c>
    </row>
    <row r="30" spans="2:7" x14ac:dyDescent="0.25">
      <c r="B30" s="65" t="s">
        <v>34</v>
      </c>
      <c r="C30" s="17">
        <v>30145847.189999998</v>
      </c>
      <c r="D30" s="17">
        <v>29382196.239999998</v>
      </c>
      <c r="E30" s="17">
        <f t="shared" si="0"/>
        <v>97.46681211117756</v>
      </c>
      <c r="F30" s="69">
        <v>29382196.239999998</v>
      </c>
      <c r="G30" s="68">
        <f t="shared" si="1"/>
        <v>97.46681211117756</v>
      </c>
    </row>
    <row r="31" spans="2:7" x14ac:dyDescent="0.25">
      <c r="B31" s="65" t="s">
        <v>44</v>
      </c>
      <c r="C31" s="17">
        <v>32803194.809999995</v>
      </c>
      <c r="D31" s="17">
        <v>22975260.620000001</v>
      </c>
      <c r="E31" s="17">
        <f t="shared" si="0"/>
        <v>70.039704221114562</v>
      </c>
      <c r="F31" s="69">
        <v>21931433.130000003</v>
      </c>
      <c r="G31" s="68">
        <f t="shared" si="1"/>
        <v>66.857613281357118</v>
      </c>
    </row>
    <row r="32" spans="2:7" x14ac:dyDescent="0.25">
      <c r="B32" s="65" t="s">
        <v>45</v>
      </c>
      <c r="C32" s="17">
        <v>63339407.770000003</v>
      </c>
      <c r="D32" s="17">
        <v>60120554.259999983</v>
      </c>
      <c r="E32" s="17">
        <f t="shared" si="0"/>
        <v>94.918087138281393</v>
      </c>
      <c r="F32" s="69">
        <v>59280904.139999993</v>
      </c>
      <c r="G32" s="68">
        <f t="shared" si="1"/>
        <v>93.592450935541777</v>
      </c>
    </row>
    <row r="33" spans="2:7" x14ac:dyDescent="0.25">
      <c r="B33" s="65" t="s">
        <v>46</v>
      </c>
      <c r="C33" s="17">
        <v>27142338.149999999</v>
      </c>
      <c r="D33" s="17">
        <v>27033098.07</v>
      </c>
      <c r="E33" s="17">
        <f t="shared" si="0"/>
        <v>99.597528851802338</v>
      </c>
      <c r="F33" s="69">
        <v>27018244.759999998</v>
      </c>
      <c r="G33" s="68">
        <f t="shared" si="1"/>
        <v>99.542805084388064</v>
      </c>
    </row>
    <row r="34" spans="2:7" x14ac:dyDescent="0.25">
      <c r="B34" s="65" t="s">
        <v>47</v>
      </c>
      <c r="C34" s="17">
        <v>1255879.2100000002</v>
      </c>
      <c r="D34" s="17">
        <v>1235403.9700000002</v>
      </c>
      <c r="E34" s="17">
        <f t="shared" si="0"/>
        <v>98.369648940999667</v>
      </c>
      <c r="F34" s="69">
        <v>1235403.9700000002</v>
      </c>
      <c r="G34" s="68">
        <f t="shared" si="1"/>
        <v>98.369648940999667</v>
      </c>
    </row>
    <row r="35" spans="2:7" x14ac:dyDescent="0.25">
      <c r="B35" s="65" t="s">
        <v>35</v>
      </c>
      <c r="C35" s="17">
        <v>24570322.759999998</v>
      </c>
      <c r="D35" s="17">
        <v>23564630.599999998</v>
      </c>
      <c r="E35" s="17">
        <f t="shared" si="0"/>
        <v>95.90688258423188</v>
      </c>
      <c r="F35" s="69">
        <v>23561162.099999998</v>
      </c>
      <c r="G35" s="68">
        <f t="shared" si="1"/>
        <v>95.892765960555906</v>
      </c>
    </row>
    <row r="36" spans="2:7" x14ac:dyDescent="0.25">
      <c r="B36" s="65" t="s">
        <v>48</v>
      </c>
      <c r="C36" s="17">
        <v>8527843.2299999986</v>
      </c>
      <c r="D36" s="17">
        <v>8277104.419999999</v>
      </c>
      <c r="E36" s="17">
        <f t="shared" si="0"/>
        <v>97.059762905608665</v>
      </c>
      <c r="F36" s="69">
        <v>8271504.419999999</v>
      </c>
      <c r="G36" s="68">
        <f t="shared" si="1"/>
        <v>96.994095657173574</v>
      </c>
    </row>
    <row r="37" spans="2:7" x14ac:dyDescent="0.25">
      <c r="B37" s="65" t="s">
        <v>36</v>
      </c>
      <c r="C37" s="17">
        <v>3173542.89</v>
      </c>
      <c r="D37" s="17">
        <v>2552909.4700000002</v>
      </c>
      <c r="E37" s="17">
        <f t="shared" si="0"/>
        <v>80.443515606622228</v>
      </c>
      <c r="F37" s="69">
        <v>2311112.38</v>
      </c>
      <c r="G37" s="68">
        <f t="shared" si="1"/>
        <v>72.824362553360672</v>
      </c>
    </row>
    <row r="38" spans="2:7" x14ac:dyDescent="0.25">
      <c r="B38" s="65" t="s">
        <v>49</v>
      </c>
      <c r="C38" s="17">
        <v>8808647.4900000002</v>
      </c>
      <c r="D38" s="17">
        <v>8587119.120000001</v>
      </c>
      <c r="E38" s="17">
        <f t="shared" si="0"/>
        <v>97.485103470748612</v>
      </c>
      <c r="F38" s="69">
        <v>8344919.1200000001</v>
      </c>
      <c r="G38" s="68">
        <f t="shared" si="1"/>
        <v>94.735532662347467</v>
      </c>
    </row>
    <row r="39" spans="2:7" x14ac:dyDescent="0.25">
      <c r="B39" s="65" t="s">
        <v>9</v>
      </c>
      <c r="C39" s="17">
        <v>20595056.460000001</v>
      </c>
      <c r="D39" s="17">
        <v>20581658.449999996</v>
      </c>
      <c r="E39" s="17">
        <f t="shared" si="0"/>
        <v>99.934945504878669</v>
      </c>
      <c r="F39" s="69">
        <v>20571658.449999996</v>
      </c>
      <c r="G39" s="68">
        <f t="shared" si="1"/>
        <v>99.886390163360559</v>
      </c>
    </row>
    <row r="40" spans="2:7" x14ac:dyDescent="0.25">
      <c r="B40" s="65" t="s">
        <v>10</v>
      </c>
      <c r="C40" s="17">
        <v>56695824.469999999</v>
      </c>
      <c r="D40" s="17">
        <v>56529391.350000001</v>
      </c>
      <c r="E40" s="17">
        <f t="shared" si="0"/>
        <v>99.706445542408389</v>
      </c>
      <c r="F40" s="69">
        <v>56529391.350000001</v>
      </c>
      <c r="G40" s="68">
        <f t="shared" si="1"/>
        <v>99.706445542408389</v>
      </c>
    </row>
    <row r="41" spans="2:7" x14ac:dyDescent="0.25">
      <c r="B41" s="65" t="s">
        <v>11</v>
      </c>
      <c r="C41" s="17">
        <v>10469165.59</v>
      </c>
      <c r="D41" s="17">
        <v>10402162.590000002</v>
      </c>
      <c r="E41" s="17">
        <f t="shared" si="0"/>
        <v>99.35999675022812</v>
      </c>
      <c r="F41" s="69">
        <v>10402162.590000002</v>
      </c>
      <c r="G41" s="68">
        <f t="shared" si="1"/>
        <v>99.35999675022812</v>
      </c>
    </row>
    <row r="42" spans="2:7" x14ac:dyDescent="0.25">
      <c r="B42" s="65" t="s">
        <v>50</v>
      </c>
      <c r="C42" s="17">
        <v>12821226.289999999</v>
      </c>
      <c r="D42" s="17">
        <v>9086353.5499999989</v>
      </c>
      <c r="E42" s="17">
        <f t="shared" si="0"/>
        <v>70.869613752055528</v>
      </c>
      <c r="F42" s="69">
        <v>8601297.9899999984</v>
      </c>
      <c r="G42" s="68">
        <f t="shared" si="1"/>
        <v>67.086390922751576</v>
      </c>
    </row>
    <row r="43" spans="2:7" x14ac:dyDescent="0.25">
      <c r="B43" s="65" t="s">
        <v>51</v>
      </c>
      <c r="C43" s="17">
        <v>529042.98</v>
      </c>
      <c r="D43" s="17">
        <v>520354.92000000004</v>
      </c>
      <c r="E43" s="17">
        <f t="shared" si="0"/>
        <v>98.357778039130224</v>
      </c>
      <c r="F43" s="69">
        <v>492130.2</v>
      </c>
      <c r="G43" s="68">
        <f t="shared" si="1"/>
        <v>93.022725677221914</v>
      </c>
    </row>
    <row r="44" spans="2:7" x14ac:dyDescent="0.25">
      <c r="B44" s="65" t="s">
        <v>52</v>
      </c>
      <c r="C44" s="17">
        <v>22621382.469999999</v>
      </c>
      <c r="D44" s="17">
        <v>13668499.34</v>
      </c>
      <c r="E44" s="17">
        <f t="shared" si="0"/>
        <v>60.422917821785987</v>
      </c>
      <c r="F44" s="69">
        <v>13371032.34</v>
      </c>
      <c r="G44" s="68">
        <f t="shared" si="1"/>
        <v>59.107936297582086</v>
      </c>
    </row>
    <row r="45" spans="2:7" ht="15.75" thickBot="1" x14ac:dyDescent="0.3">
      <c r="B45" s="57" t="s">
        <v>53</v>
      </c>
      <c r="C45" s="17">
        <v>6084976.5700000003</v>
      </c>
      <c r="D45" s="17">
        <v>5903146.5499999998</v>
      </c>
      <c r="E45" s="17">
        <f t="shared" si="0"/>
        <v>97.011820540173417</v>
      </c>
      <c r="F45" s="69">
        <v>5050109.9899999984</v>
      </c>
      <c r="G45" s="68">
        <f t="shared" si="1"/>
        <v>82.993088500914283</v>
      </c>
    </row>
    <row r="46" spans="2:7" ht="15.75" thickBot="1" x14ac:dyDescent="0.3">
      <c r="B46" s="47" t="s">
        <v>54</v>
      </c>
      <c r="C46" s="59">
        <f t="shared" ref="C46:F46" si="2">SUM(C6:C45)</f>
        <v>1965798825.21</v>
      </c>
      <c r="D46" s="58">
        <f>SUM(D6:D45)</f>
        <v>1855038813.6699991</v>
      </c>
      <c r="E46" s="71">
        <f t="shared" si="0"/>
        <v>94.365648706287701</v>
      </c>
      <c r="F46" s="71">
        <f t="shared" si="2"/>
        <v>1836518452.02</v>
      </c>
      <c r="G46" s="71">
        <f t="shared" si="1"/>
        <v>93.423519663758597</v>
      </c>
    </row>
    <row r="47" spans="2:7" x14ac:dyDescent="0.25">
      <c r="B47" s="42"/>
      <c r="C47" s="34"/>
      <c r="D47" s="34"/>
      <c r="E47" s="34"/>
      <c r="F47" s="43"/>
    </row>
    <row r="48" spans="2:7" ht="15.75" thickBot="1" x14ac:dyDescent="0.3">
      <c r="D48" s="48"/>
      <c r="E48" s="48"/>
      <c r="F48" s="50"/>
    </row>
    <row r="49" spans="2:6" ht="15.75" thickBot="1" x14ac:dyDescent="0.3">
      <c r="B49" s="33" t="s">
        <v>22</v>
      </c>
      <c r="C49" s="26"/>
      <c r="D49" s="48"/>
      <c r="E49" s="48"/>
      <c r="F49" s="49"/>
    </row>
  </sheetData>
  <mergeCells count="6">
    <mergeCell ref="G4:G5"/>
    <mergeCell ref="B4:B5"/>
    <mergeCell ref="C4:C5"/>
    <mergeCell ref="F4:F5"/>
    <mergeCell ref="D4:D5"/>
    <mergeCell ref="E4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tabSelected="1" topLeftCell="A22" workbookViewId="0">
      <selection activeCell="B43" sqref="B43:D43"/>
    </sheetView>
  </sheetViews>
  <sheetFormatPr baseColWidth="10" defaultRowHeight="15" x14ac:dyDescent="0.25"/>
  <cols>
    <col min="3" max="3" width="26.140625" customWidth="1"/>
    <col min="4" max="4" width="15.28515625" bestFit="1" customWidth="1"/>
  </cols>
  <sheetData>
    <row r="2" spans="2:4" ht="15.75" thickBot="1" x14ac:dyDescent="0.3"/>
    <row r="3" spans="2:4" ht="15.75" thickBot="1" x14ac:dyDescent="0.3">
      <c r="B3" s="141" t="s">
        <v>78</v>
      </c>
      <c r="C3" s="142"/>
      <c r="D3" s="142"/>
    </row>
    <row r="4" spans="2:4" ht="15.75" thickBot="1" x14ac:dyDescent="0.3"/>
    <row r="5" spans="2:4" ht="15.75" thickBot="1" x14ac:dyDescent="0.3">
      <c r="B5" s="113" t="s">
        <v>69</v>
      </c>
      <c r="C5" s="113" t="s">
        <v>70</v>
      </c>
      <c r="D5" s="113" t="s">
        <v>66</v>
      </c>
    </row>
    <row r="6" spans="2:4" x14ac:dyDescent="0.25">
      <c r="B6" s="8">
        <v>1</v>
      </c>
      <c r="C6" s="9" t="s">
        <v>16</v>
      </c>
      <c r="D6" s="114">
        <v>4414698910.420002</v>
      </c>
    </row>
    <row r="7" spans="2:4" x14ac:dyDescent="0.25">
      <c r="B7" s="10">
        <v>2</v>
      </c>
      <c r="C7" s="11" t="s">
        <v>17</v>
      </c>
      <c r="D7" s="105">
        <v>17108897.160000004</v>
      </c>
    </row>
    <row r="8" spans="2:4" x14ac:dyDescent="0.25">
      <c r="B8" s="10">
        <v>3</v>
      </c>
      <c r="C8" s="11" t="s">
        <v>18</v>
      </c>
      <c r="D8" s="105">
        <v>233175521.91000018</v>
      </c>
    </row>
    <row r="9" spans="2:4" x14ac:dyDescent="0.25">
      <c r="B9" s="10">
        <v>4</v>
      </c>
      <c r="C9" s="11" t="s">
        <v>19</v>
      </c>
      <c r="D9" s="105">
        <v>56377168.330000013</v>
      </c>
    </row>
    <row r="10" spans="2:4" ht="15.75" thickBot="1" x14ac:dyDescent="0.3">
      <c r="B10" s="12">
        <v>5</v>
      </c>
      <c r="C10" s="13" t="s">
        <v>20</v>
      </c>
      <c r="D10" s="109">
        <v>194119360.53</v>
      </c>
    </row>
    <row r="11" spans="2:4" ht="15.75" thickBot="1" x14ac:dyDescent="0.3">
      <c r="B11" s="133" t="s">
        <v>21</v>
      </c>
      <c r="C11" s="134"/>
      <c r="D11" s="37">
        <f>SUM(D6:D10)</f>
        <v>4915479858.3500013</v>
      </c>
    </row>
    <row r="12" spans="2:4" ht="15.75" thickBot="1" x14ac:dyDescent="0.3"/>
    <row r="13" spans="2:4" ht="15.75" thickBot="1" x14ac:dyDescent="0.3">
      <c r="B13" s="155" t="s">
        <v>81</v>
      </c>
      <c r="C13" s="156"/>
      <c r="D13" s="157"/>
    </row>
    <row r="14" spans="2:4" ht="15.75" thickBot="1" x14ac:dyDescent="0.3"/>
    <row r="15" spans="2:4" ht="15.75" thickBot="1" x14ac:dyDescent="0.3">
      <c r="B15" s="6" t="s">
        <v>14</v>
      </c>
      <c r="C15" s="7" t="s">
        <v>15</v>
      </c>
      <c r="D15" s="123" t="s">
        <v>82</v>
      </c>
    </row>
    <row r="16" spans="2:4" x14ac:dyDescent="0.25">
      <c r="B16" s="8">
        <v>1</v>
      </c>
      <c r="C16" s="9" t="s">
        <v>16</v>
      </c>
      <c r="D16" s="124">
        <v>4389015607.0700006</v>
      </c>
    </row>
    <row r="17" spans="2:4" x14ac:dyDescent="0.25">
      <c r="B17" s="10">
        <v>2</v>
      </c>
      <c r="C17" s="11" t="s">
        <v>17</v>
      </c>
      <c r="D17" s="125">
        <v>30232103.869999997</v>
      </c>
    </row>
    <row r="18" spans="2:4" x14ac:dyDescent="0.25">
      <c r="B18" s="10">
        <v>3</v>
      </c>
      <c r="C18" s="11" t="s">
        <v>18</v>
      </c>
      <c r="D18" s="125">
        <v>235390031.05000016</v>
      </c>
    </row>
    <row r="19" spans="2:4" x14ac:dyDescent="0.25">
      <c r="B19" s="10">
        <v>4</v>
      </c>
      <c r="C19" s="11" t="s">
        <v>19</v>
      </c>
      <c r="D19" s="125">
        <v>54796041.04999999</v>
      </c>
    </row>
    <row r="20" spans="2:4" ht="15.75" thickBot="1" x14ac:dyDescent="0.3">
      <c r="B20" s="12">
        <v>5</v>
      </c>
      <c r="C20" s="13" t="s">
        <v>20</v>
      </c>
      <c r="D20" s="125">
        <v>208862744.55000001</v>
      </c>
    </row>
    <row r="21" spans="2:4" ht="15.75" thickBot="1" x14ac:dyDescent="0.3">
      <c r="B21" s="133" t="s">
        <v>21</v>
      </c>
      <c r="C21" s="134"/>
      <c r="D21" s="37">
        <f>SUM(D16:D20)</f>
        <v>4918296527.5900011</v>
      </c>
    </row>
    <row r="22" spans="2:4" ht="15.75" thickBot="1" x14ac:dyDescent="0.3"/>
    <row r="23" spans="2:4" ht="15.75" thickBot="1" x14ac:dyDescent="0.3">
      <c r="B23" s="155" t="s">
        <v>87</v>
      </c>
      <c r="C23" s="156"/>
      <c r="D23" s="157"/>
    </row>
    <row r="24" spans="2:4" ht="15.75" thickBot="1" x14ac:dyDescent="0.3"/>
    <row r="25" spans="2:4" ht="15.75" thickBot="1" x14ac:dyDescent="0.3">
      <c r="B25" s="6" t="s">
        <v>14</v>
      </c>
      <c r="C25" s="7" t="s">
        <v>15</v>
      </c>
      <c r="D25" s="123" t="s">
        <v>88</v>
      </c>
    </row>
    <row r="26" spans="2:4" x14ac:dyDescent="0.25">
      <c r="B26" s="8">
        <v>1</v>
      </c>
      <c r="C26" s="126" t="s">
        <v>16</v>
      </c>
      <c r="D26" s="100">
        <v>4668008029.4599972</v>
      </c>
    </row>
    <row r="27" spans="2:4" x14ac:dyDescent="0.25">
      <c r="B27" s="10">
        <v>2</v>
      </c>
      <c r="C27" s="127" t="s">
        <v>17</v>
      </c>
      <c r="D27" s="105">
        <v>37762949.889999993</v>
      </c>
    </row>
    <row r="28" spans="2:4" x14ac:dyDescent="0.25">
      <c r="B28" s="10">
        <v>3</v>
      </c>
      <c r="C28" s="127" t="s">
        <v>18</v>
      </c>
      <c r="D28" s="105">
        <v>239060521.56999999</v>
      </c>
    </row>
    <row r="29" spans="2:4" x14ac:dyDescent="0.25">
      <c r="B29" s="10">
        <v>4</v>
      </c>
      <c r="C29" s="127" t="s">
        <v>19</v>
      </c>
      <c r="D29" s="105">
        <v>66448882.579999998</v>
      </c>
    </row>
    <row r="30" spans="2:4" ht="15.75" thickBot="1" x14ac:dyDescent="0.3">
      <c r="B30" s="12">
        <v>5</v>
      </c>
      <c r="C30" s="128" t="s">
        <v>20</v>
      </c>
      <c r="D30" s="109">
        <v>212649439.08999997</v>
      </c>
    </row>
    <row r="31" spans="2:4" ht="15.75" thickBot="1" x14ac:dyDescent="0.3">
      <c r="B31" s="133" t="s">
        <v>21</v>
      </c>
      <c r="C31" s="134"/>
      <c r="D31" s="129">
        <f>SUM(D26:D30)</f>
        <v>5223929822.5899973</v>
      </c>
    </row>
    <row r="32" spans="2:4" x14ac:dyDescent="0.25">
      <c r="B32" s="154"/>
      <c r="C32" s="154"/>
      <c r="D32" s="154"/>
    </row>
    <row r="33" spans="2:4" ht="15.75" thickBot="1" x14ac:dyDescent="0.3"/>
    <row r="34" spans="2:4" ht="15.75" thickBot="1" x14ac:dyDescent="0.3">
      <c r="B34" s="155" t="s">
        <v>90</v>
      </c>
      <c r="C34" s="156"/>
      <c r="D34" s="157"/>
    </row>
    <row r="35" spans="2:4" ht="15.75" thickBot="1" x14ac:dyDescent="0.3"/>
    <row r="36" spans="2:4" ht="15.75" thickBot="1" x14ac:dyDescent="0.3">
      <c r="B36" s="6" t="s">
        <v>14</v>
      </c>
      <c r="C36" s="7" t="s">
        <v>15</v>
      </c>
      <c r="D36" s="123" t="s">
        <v>82</v>
      </c>
    </row>
    <row r="37" spans="2:4" x14ac:dyDescent="0.25">
      <c r="B37" s="8">
        <v>1</v>
      </c>
      <c r="C37" s="9" t="s">
        <v>16</v>
      </c>
      <c r="D37" s="124">
        <v>5300437408.699996</v>
      </c>
    </row>
    <row r="38" spans="2:4" x14ac:dyDescent="0.25">
      <c r="B38" s="10">
        <v>2</v>
      </c>
      <c r="C38" s="11" t="s">
        <v>17</v>
      </c>
      <c r="D38" s="125">
        <v>45357182.640000015</v>
      </c>
    </row>
    <row r="39" spans="2:4" x14ac:dyDescent="0.25">
      <c r="B39" s="10">
        <v>3</v>
      </c>
      <c r="C39" s="11" t="s">
        <v>18</v>
      </c>
      <c r="D39" s="125">
        <v>282400629.63</v>
      </c>
    </row>
    <row r="40" spans="2:4" x14ac:dyDescent="0.25">
      <c r="B40" s="10">
        <v>4</v>
      </c>
      <c r="C40" s="11" t="s">
        <v>19</v>
      </c>
      <c r="D40" s="125">
        <v>71595293.849999994</v>
      </c>
    </row>
    <row r="41" spans="2:4" ht="15.75" thickBot="1" x14ac:dyDescent="0.3">
      <c r="B41" s="12">
        <v>5</v>
      </c>
      <c r="C41" s="13" t="s">
        <v>20</v>
      </c>
      <c r="D41" s="125">
        <v>250251651.36999997</v>
      </c>
    </row>
    <row r="42" spans="2:4" ht="15.75" thickBot="1" x14ac:dyDescent="0.3">
      <c r="B42" s="133" t="s">
        <v>21</v>
      </c>
      <c r="C42" s="134"/>
      <c r="D42" s="37">
        <f>SUM(D37:D41)</f>
        <v>5950042166.1899967</v>
      </c>
    </row>
    <row r="43" spans="2:4" x14ac:dyDescent="0.25">
      <c r="B43" s="154"/>
      <c r="C43" s="154"/>
      <c r="D43" s="154"/>
    </row>
  </sheetData>
  <mergeCells count="10">
    <mergeCell ref="B34:D34"/>
    <mergeCell ref="B42:C42"/>
    <mergeCell ref="B43:D43"/>
    <mergeCell ref="B31:C31"/>
    <mergeCell ref="B32:D32"/>
    <mergeCell ref="B3:D3"/>
    <mergeCell ref="B11:C11"/>
    <mergeCell ref="B13:D13"/>
    <mergeCell ref="B21:C21"/>
    <mergeCell ref="B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5"/>
  <sheetViews>
    <sheetView showGridLines="0" topLeftCell="A4" workbookViewId="0">
      <selection activeCell="C6" sqref="C6"/>
    </sheetView>
  </sheetViews>
  <sheetFormatPr baseColWidth="10" defaultRowHeight="15" x14ac:dyDescent="0.25"/>
  <cols>
    <col min="4" max="4" width="22" bestFit="1" customWidth="1"/>
    <col min="5" max="8" width="15.28515625" bestFit="1" customWidth="1"/>
  </cols>
  <sheetData>
    <row r="4" spans="3:7" ht="15.75" thickBot="1" x14ac:dyDescent="0.3"/>
    <row r="5" spans="3:7" ht="15.75" thickBot="1" x14ac:dyDescent="0.3">
      <c r="C5" s="135" t="s">
        <v>59</v>
      </c>
      <c r="D5" s="136"/>
      <c r="E5" s="137"/>
      <c r="F5" s="78"/>
      <c r="G5" s="78"/>
    </row>
    <row r="6" spans="3:7" ht="15.75" thickBot="1" x14ac:dyDescent="0.3"/>
    <row r="7" spans="3:7" ht="15.75" thickBot="1" x14ac:dyDescent="0.3">
      <c r="C7" s="6" t="s">
        <v>14</v>
      </c>
      <c r="D7" s="7" t="s">
        <v>15</v>
      </c>
      <c r="E7" s="14" t="s">
        <v>57</v>
      </c>
    </row>
    <row r="8" spans="3:7" x14ac:dyDescent="0.25">
      <c r="C8" s="8">
        <v>1</v>
      </c>
      <c r="D8" s="9" t="s">
        <v>16</v>
      </c>
      <c r="E8" s="35">
        <v>1718265163.6799998</v>
      </c>
    </row>
    <row r="9" spans="3:7" x14ac:dyDescent="0.25">
      <c r="C9" s="10">
        <v>2</v>
      </c>
      <c r="D9" s="11" t="s">
        <v>17</v>
      </c>
      <c r="E9" s="18">
        <v>18966076.629999999</v>
      </c>
    </row>
    <row r="10" spans="3:7" x14ac:dyDescent="0.25">
      <c r="C10" s="10">
        <v>3</v>
      </c>
      <c r="D10" s="11" t="s">
        <v>18</v>
      </c>
      <c r="E10" s="18">
        <v>89357799.5</v>
      </c>
    </row>
    <row r="11" spans="3:7" x14ac:dyDescent="0.25">
      <c r="C11" s="10">
        <v>4</v>
      </c>
      <c r="D11" s="11" t="s">
        <v>19</v>
      </c>
      <c r="E11" s="18">
        <v>24184489.049999997</v>
      </c>
    </row>
    <row r="12" spans="3:7" ht="15.75" thickBot="1" x14ac:dyDescent="0.3">
      <c r="C12" s="12">
        <v>5</v>
      </c>
      <c r="D12" s="13" t="s">
        <v>20</v>
      </c>
      <c r="E12" s="18">
        <v>115025296.35000001</v>
      </c>
    </row>
    <row r="13" spans="3:7" ht="15.75" thickBot="1" x14ac:dyDescent="0.3">
      <c r="C13" s="133" t="s">
        <v>21</v>
      </c>
      <c r="D13" s="134"/>
      <c r="E13" s="3">
        <v>1965798825.2099998</v>
      </c>
    </row>
    <row r="17" spans="4:10" x14ac:dyDescent="0.25">
      <c r="D17" s="60"/>
      <c r="E17" s="60"/>
      <c r="F17" s="60"/>
      <c r="G17" s="60"/>
      <c r="H17" s="60"/>
      <c r="I17" s="60"/>
      <c r="J17" s="60"/>
    </row>
    <row r="18" spans="4:10" x14ac:dyDescent="0.25">
      <c r="D18" s="60"/>
      <c r="E18" s="60"/>
      <c r="F18" s="60"/>
      <c r="G18" s="60"/>
      <c r="H18" s="60"/>
      <c r="I18" s="60"/>
      <c r="J18" s="60"/>
    </row>
    <row r="19" spans="4:10" x14ac:dyDescent="0.25">
      <c r="D19" s="60"/>
      <c r="E19" s="61"/>
      <c r="F19" s="45"/>
      <c r="G19" s="45"/>
      <c r="H19" s="45"/>
      <c r="I19" s="60"/>
      <c r="J19" s="60"/>
    </row>
    <row r="20" spans="4:10" x14ac:dyDescent="0.25">
      <c r="D20" s="60"/>
      <c r="E20" s="61"/>
      <c r="F20" s="45"/>
      <c r="G20" s="45"/>
      <c r="H20" s="45"/>
      <c r="I20" s="60"/>
      <c r="J20" s="60"/>
    </row>
    <row r="21" spans="4:10" x14ac:dyDescent="0.25">
      <c r="D21" s="60"/>
      <c r="E21" s="61"/>
      <c r="F21" s="45"/>
      <c r="G21" s="45"/>
      <c r="H21" s="45"/>
      <c r="I21" s="60"/>
      <c r="J21" s="60"/>
    </row>
    <row r="22" spans="4:10" x14ac:dyDescent="0.25">
      <c r="D22" s="60"/>
      <c r="E22" s="61"/>
      <c r="F22" s="45"/>
      <c r="G22" s="45"/>
      <c r="H22" s="45"/>
      <c r="I22" s="60"/>
      <c r="J22" s="60"/>
    </row>
    <row r="23" spans="4:10" x14ac:dyDescent="0.25">
      <c r="D23" s="60"/>
      <c r="E23" s="61"/>
      <c r="F23" s="45"/>
      <c r="G23" s="45"/>
      <c r="H23" s="45"/>
      <c r="I23" s="60"/>
      <c r="J23" s="60"/>
    </row>
    <row r="24" spans="4:10" x14ac:dyDescent="0.25">
      <c r="D24" s="60"/>
      <c r="E24" s="61"/>
      <c r="F24" s="45"/>
      <c r="G24" s="45"/>
      <c r="H24" s="45"/>
      <c r="I24" s="60"/>
      <c r="J24" s="60"/>
    </row>
    <row r="25" spans="4:10" x14ac:dyDescent="0.25">
      <c r="D25" s="60"/>
      <c r="E25" s="60"/>
      <c r="F25" s="60"/>
      <c r="G25" s="60"/>
      <c r="H25" s="60"/>
      <c r="I25" s="60"/>
      <c r="J25" s="60"/>
    </row>
  </sheetData>
  <mergeCells count="2">
    <mergeCell ref="C13:D13"/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zoomScaleNormal="10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baseColWidth="10" defaultRowHeight="15" x14ac:dyDescent="0.25"/>
  <cols>
    <col min="1" max="1" width="5.7109375" customWidth="1"/>
    <col min="2" max="2" width="71.85546875" bestFit="1" customWidth="1"/>
    <col min="3" max="3" width="18.140625" bestFit="1" customWidth="1"/>
    <col min="4" max="4" width="18.140625" style="38" bestFit="1" customWidth="1"/>
    <col min="5" max="5" width="18.140625" style="38" customWidth="1"/>
    <col min="6" max="6" width="16.28515625" style="38" bestFit="1" customWidth="1"/>
    <col min="7" max="7" width="18.85546875" customWidth="1"/>
    <col min="8" max="8" width="21.140625" customWidth="1"/>
  </cols>
  <sheetData>
    <row r="1" spans="2:7" ht="15.75" thickBot="1" x14ac:dyDescent="0.3"/>
    <row r="2" spans="2:7" ht="15.75" thickBot="1" x14ac:dyDescent="0.3">
      <c r="B2" s="82" t="s">
        <v>60</v>
      </c>
      <c r="C2" s="16"/>
      <c r="D2" s="15"/>
      <c r="E2" s="15"/>
      <c r="F2" s="15"/>
    </row>
    <row r="3" spans="2:7" ht="15.75" thickBot="1" x14ac:dyDescent="0.3">
      <c r="B3" s="16"/>
      <c r="C3" s="16"/>
      <c r="D3" s="15"/>
      <c r="E3" s="15"/>
      <c r="F3" s="15"/>
    </row>
    <row r="4" spans="2:7" x14ac:dyDescent="0.25">
      <c r="B4" s="130" t="s">
        <v>0</v>
      </c>
      <c r="C4" s="130" t="s">
        <v>1</v>
      </c>
      <c r="D4" s="139" t="s">
        <v>12</v>
      </c>
      <c r="E4" s="130" t="s">
        <v>55</v>
      </c>
      <c r="F4" s="130" t="s">
        <v>13</v>
      </c>
      <c r="G4" s="130" t="s">
        <v>56</v>
      </c>
    </row>
    <row r="5" spans="2:7" ht="15.75" thickBot="1" x14ac:dyDescent="0.3">
      <c r="B5" s="138"/>
      <c r="C5" s="132"/>
      <c r="D5" s="140"/>
      <c r="E5" s="131"/>
      <c r="F5" s="132"/>
      <c r="G5" s="131"/>
    </row>
    <row r="6" spans="2:7" x14ac:dyDescent="0.25">
      <c r="B6" s="51" t="s">
        <v>37</v>
      </c>
      <c r="C6" s="56">
        <v>186559653.46999997</v>
      </c>
      <c r="D6" s="17">
        <v>169833041.44</v>
      </c>
      <c r="E6" s="17">
        <f>D6*100/C6</f>
        <v>91.034175011109937</v>
      </c>
      <c r="F6" s="17">
        <v>167001295.54999998</v>
      </c>
      <c r="G6" s="17">
        <f>F6*100/C6</f>
        <v>89.516298108291082</v>
      </c>
    </row>
    <row r="7" spans="2:7" x14ac:dyDescent="0.25">
      <c r="B7" s="52" t="s">
        <v>23</v>
      </c>
      <c r="C7" s="56">
        <v>200508680.51999998</v>
      </c>
      <c r="D7" s="17">
        <v>199207011.70999998</v>
      </c>
      <c r="E7" s="17">
        <f t="shared" ref="E7:E46" si="0">D7*100/C7</f>
        <v>99.35081672941827</v>
      </c>
      <c r="F7" s="17">
        <v>198997107.03999999</v>
      </c>
      <c r="G7" s="17">
        <f t="shared" ref="G7:G46" si="1">F7*100/C7</f>
        <v>99.246130653256571</v>
      </c>
    </row>
    <row r="8" spans="2:7" x14ac:dyDescent="0.25">
      <c r="B8" s="52" t="s">
        <v>24</v>
      </c>
      <c r="C8" s="56">
        <v>146704275.31999999</v>
      </c>
      <c r="D8" s="17">
        <v>145414405.28999999</v>
      </c>
      <c r="E8" s="17">
        <f t="shared" si="0"/>
        <v>99.120768616193047</v>
      </c>
      <c r="F8" s="17">
        <v>145265511.53</v>
      </c>
      <c r="G8" s="17">
        <f t="shared" si="1"/>
        <v>99.019276168426799</v>
      </c>
    </row>
    <row r="9" spans="2:7" x14ac:dyDescent="0.25">
      <c r="B9" s="52" t="s">
        <v>25</v>
      </c>
      <c r="C9" s="56">
        <v>175639603.27000001</v>
      </c>
      <c r="D9" s="17">
        <v>174800206.20000002</v>
      </c>
      <c r="E9" s="17">
        <f t="shared" si="0"/>
        <v>99.522091228645252</v>
      </c>
      <c r="F9" s="17">
        <v>170730718.46000001</v>
      </c>
      <c r="G9" s="17">
        <f t="shared" si="1"/>
        <v>97.205137839867533</v>
      </c>
    </row>
    <row r="10" spans="2:7" x14ac:dyDescent="0.25">
      <c r="B10" s="52" t="s">
        <v>26</v>
      </c>
      <c r="C10" s="56">
        <v>80653798.079999998</v>
      </c>
      <c r="D10" s="17">
        <v>80401024.629999995</v>
      </c>
      <c r="E10" s="17">
        <f t="shared" si="0"/>
        <v>99.686594486537047</v>
      </c>
      <c r="F10" s="17">
        <v>79785057.039999992</v>
      </c>
      <c r="G10" s="17">
        <f t="shared" si="1"/>
        <v>98.922876466228772</v>
      </c>
    </row>
    <row r="11" spans="2:7" x14ac:dyDescent="0.25">
      <c r="B11" s="52" t="s">
        <v>27</v>
      </c>
      <c r="C11" s="56">
        <v>156310697.01000002</v>
      </c>
      <c r="D11" s="17">
        <v>155734472.40999997</v>
      </c>
      <c r="E11" s="17">
        <f t="shared" si="0"/>
        <v>99.631359458423248</v>
      </c>
      <c r="F11" s="17">
        <v>155555651.87999997</v>
      </c>
      <c r="G11" s="17">
        <f t="shared" si="1"/>
        <v>99.516958759417633</v>
      </c>
    </row>
    <row r="12" spans="2:7" x14ac:dyDescent="0.25">
      <c r="B12" s="52" t="s">
        <v>28</v>
      </c>
      <c r="C12" s="56">
        <v>120574463.67000002</v>
      </c>
      <c r="D12" s="17">
        <v>120044533.61</v>
      </c>
      <c r="E12" s="17">
        <f t="shared" si="0"/>
        <v>99.560495610869665</v>
      </c>
      <c r="F12" s="17">
        <v>119860099.05999999</v>
      </c>
      <c r="G12" s="17">
        <f t="shared" si="1"/>
        <v>99.407532417514886</v>
      </c>
    </row>
    <row r="13" spans="2:7" x14ac:dyDescent="0.25">
      <c r="B13" s="52" t="s">
        <v>29</v>
      </c>
      <c r="C13" s="56">
        <v>126487550.43000001</v>
      </c>
      <c r="D13" s="17">
        <v>125900096.84000002</v>
      </c>
      <c r="E13" s="17">
        <f t="shared" si="0"/>
        <v>99.53556410255166</v>
      </c>
      <c r="F13" s="17">
        <v>125217089.84000002</v>
      </c>
      <c r="G13" s="17">
        <f t="shared" si="1"/>
        <v>98.995584477933988</v>
      </c>
    </row>
    <row r="14" spans="2:7" x14ac:dyDescent="0.25">
      <c r="B14" s="52" t="s">
        <v>30</v>
      </c>
      <c r="C14" s="56">
        <v>158512815.25</v>
      </c>
      <c r="D14" s="17">
        <v>157385404.71000001</v>
      </c>
      <c r="E14" s="17">
        <f t="shared" si="0"/>
        <v>99.288757481076914</v>
      </c>
      <c r="F14" s="17">
        <v>157359204.71000001</v>
      </c>
      <c r="G14" s="17">
        <f t="shared" si="1"/>
        <v>99.27222884901731</v>
      </c>
    </row>
    <row r="15" spans="2:7" x14ac:dyDescent="0.25">
      <c r="B15" s="52" t="s">
        <v>31</v>
      </c>
      <c r="C15" s="56">
        <v>58855390.830000006</v>
      </c>
      <c r="D15" s="17">
        <v>58498964.129999995</v>
      </c>
      <c r="E15" s="17">
        <f t="shared" si="0"/>
        <v>99.394402628249424</v>
      </c>
      <c r="F15" s="17">
        <v>58456073.709999993</v>
      </c>
      <c r="G15" s="17">
        <f t="shared" si="1"/>
        <v>99.321528386153418</v>
      </c>
    </row>
    <row r="16" spans="2:7" x14ac:dyDescent="0.25">
      <c r="B16" s="52" t="s">
        <v>32</v>
      </c>
      <c r="C16" s="56">
        <v>57402227.300000004</v>
      </c>
      <c r="D16" s="17">
        <v>55591651.490000002</v>
      </c>
      <c r="E16" s="17">
        <f t="shared" si="0"/>
        <v>96.845809134657031</v>
      </c>
      <c r="F16" s="17">
        <v>55345376.240000002</v>
      </c>
      <c r="G16" s="17">
        <f t="shared" si="1"/>
        <v>96.416774824345524</v>
      </c>
    </row>
    <row r="17" spans="2:7" x14ac:dyDescent="0.25">
      <c r="B17" s="52" t="s">
        <v>33</v>
      </c>
      <c r="C17" s="56">
        <v>96152620.730000019</v>
      </c>
      <c r="D17" s="17">
        <v>95687000.069999978</v>
      </c>
      <c r="E17" s="17">
        <f t="shared" si="0"/>
        <v>99.515748342099258</v>
      </c>
      <c r="F17" s="17">
        <v>95565345.289999977</v>
      </c>
      <c r="G17" s="17">
        <f t="shared" si="1"/>
        <v>99.389225758443828</v>
      </c>
    </row>
    <row r="18" spans="2:7" x14ac:dyDescent="0.25">
      <c r="B18" s="52" t="s">
        <v>41</v>
      </c>
      <c r="C18" s="56">
        <v>59820510.88000001</v>
      </c>
      <c r="D18" s="17">
        <v>59752510.880000003</v>
      </c>
      <c r="E18" s="17">
        <f t="shared" si="0"/>
        <v>99.886326614400843</v>
      </c>
      <c r="F18" s="17">
        <v>59752510.880000003</v>
      </c>
      <c r="G18" s="17">
        <f t="shared" si="1"/>
        <v>99.886326614400843</v>
      </c>
    </row>
    <row r="19" spans="2:7" x14ac:dyDescent="0.25">
      <c r="B19" s="52" t="s">
        <v>2</v>
      </c>
      <c r="C19" s="56">
        <v>59269446.25</v>
      </c>
      <c r="D19" s="17">
        <v>59257306.00999999</v>
      </c>
      <c r="E19" s="17">
        <f t="shared" si="0"/>
        <v>99.979516866162712</v>
      </c>
      <c r="F19" s="17">
        <v>59228628.059999987</v>
      </c>
      <c r="G19" s="17">
        <f t="shared" si="1"/>
        <v>99.931131143308079</v>
      </c>
    </row>
    <row r="20" spans="2:7" x14ac:dyDescent="0.25">
      <c r="B20" s="52" t="s">
        <v>3</v>
      </c>
      <c r="C20" s="56">
        <v>43241809.799999997</v>
      </c>
      <c r="D20" s="17">
        <v>43233244.970000006</v>
      </c>
      <c r="E20" s="17">
        <f t="shared" si="0"/>
        <v>99.980193174060929</v>
      </c>
      <c r="F20" s="17">
        <v>43233169.470000006</v>
      </c>
      <c r="G20" s="17">
        <f t="shared" si="1"/>
        <v>99.980018574523243</v>
      </c>
    </row>
    <row r="21" spans="2:7" x14ac:dyDescent="0.25">
      <c r="B21" s="52" t="s">
        <v>4</v>
      </c>
      <c r="C21" s="56">
        <v>22757596.300000001</v>
      </c>
      <c r="D21" s="17">
        <v>22757596.300000001</v>
      </c>
      <c r="E21" s="17">
        <f t="shared" si="0"/>
        <v>100</v>
      </c>
      <c r="F21" s="17">
        <v>22757596.300000001</v>
      </c>
      <c r="G21" s="17">
        <f t="shared" si="1"/>
        <v>100</v>
      </c>
    </row>
    <row r="22" spans="2:7" x14ac:dyDescent="0.25">
      <c r="B22" s="52" t="s">
        <v>5</v>
      </c>
      <c r="C22" s="56">
        <v>46110759.890000001</v>
      </c>
      <c r="D22" s="17">
        <v>46025062.299999997</v>
      </c>
      <c r="E22" s="17">
        <f t="shared" si="0"/>
        <v>99.814148389216669</v>
      </c>
      <c r="F22" s="17">
        <v>46025062.299999997</v>
      </c>
      <c r="G22" s="17">
        <f t="shared" si="1"/>
        <v>99.814148389216669</v>
      </c>
    </row>
    <row r="23" spans="2:7" x14ac:dyDescent="0.25">
      <c r="B23" s="52" t="s">
        <v>6</v>
      </c>
      <c r="C23" s="56">
        <v>37924974.079999998</v>
      </c>
      <c r="D23" s="17">
        <v>37909266.979999997</v>
      </c>
      <c r="E23" s="17">
        <f t="shared" si="0"/>
        <v>99.958583755477676</v>
      </c>
      <c r="F23" s="17">
        <v>37909263.469999999</v>
      </c>
      <c r="G23" s="17">
        <f t="shared" si="1"/>
        <v>99.958574500362587</v>
      </c>
    </row>
    <row r="24" spans="2:7" x14ac:dyDescent="0.25">
      <c r="B24" s="52" t="s">
        <v>38</v>
      </c>
      <c r="C24" s="56">
        <v>57140173.340000004</v>
      </c>
      <c r="D24" s="17">
        <v>56639133.770000003</v>
      </c>
      <c r="E24" s="17">
        <f t="shared" si="0"/>
        <v>99.12313956939073</v>
      </c>
      <c r="F24" s="17">
        <v>43867806.650000006</v>
      </c>
      <c r="G24" s="17">
        <f t="shared" si="1"/>
        <v>76.772267366033873</v>
      </c>
    </row>
    <row r="25" spans="2:7" x14ac:dyDescent="0.25">
      <c r="B25" s="52" t="s">
        <v>7</v>
      </c>
      <c r="C25" s="56">
        <v>52344278.079999998</v>
      </c>
      <c r="D25" s="17">
        <v>52096803.820000008</v>
      </c>
      <c r="E25" s="17">
        <f t="shared" si="0"/>
        <v>99.527218123780855</v>
      </c>
      <c r="F25" s="17">
        <v>50999362.100000009</v>
      </c>
      <c r="G25" s="17">
        <f t="shared" si="1"/>
        <v>97.430634198556533</v>
      </c>
    </row>
    <row r="26" spans="2:7" x14ac:dyDescent="0.25">
      <c r="B26" s="52" t="s">
        <v>39</v>
      </c>
      <c r="C26" s="56">
        <v>2378059.2800000003</v>
      </c>
      <c r="D26" s="17">
        <v>2372885.89</v>
      </c>
      <c r="E26" s="17">
        <f t="shared" si="0"/>
        <v>99.782453278456529</v>
      </c>
      <c r="F26" s="17">
        <v>2369618.89</v>
      </c>
      <c r="G26" s="17">
        <f t="shared" si="1"/>
        <v>99.645072346556461</v>
      </c>
    </row>
    <row r="27" spans="2:7" x14ac:dyDescent="0.25">
      <c r="B27" s="52" t="s">
        <v>40</v>
      </c>
      <c r="C27" s="56">
        <v>12896443.549999999</v>
      </c>
      <c r="D27" s="17">
        <v>12330658.02</v>
      </c>
      <c r="E27" s="17">
        <f t="shared" si="0"/>
        <v>95.612856150562536</v>
      </c>
      <c r="F27" s="17">
        <v>12325658.02</v>
      </c>
      <c r="G27" s="17">
        <f t="shared" si="1"/>
        <v>95.574085771887098</v>
      </c>
    </row>
    <row r="28" spans="2:7" x14ac:dyDescent="0.25">
      <c r="B28" s="52" t="s">
        <v>42</v>
      </c>
      <c r="C28" s="56">
        <v>118348635.67999999</v>
      </c>
      <c r="D28" s="17">
        <v>114783633.14000002</v>
      </c>
      <c r="E28" s="17">
        <f t="shared" si="0"/>
        <v>96.987711333116422</v>
      </c>
      <c r="F28" s="17">
        <v>114190366.04000001</v>
      </c>
      <c r="G28" s="17">
        <f t="shared" si="1"/>
        <v>96.486423678559817</v>
      </c>
    </row>
    <row r="29" spans="2:7" x14ac:dyDescent="0.25">
      <c r="B29" s="52" t="s">
        <v>43</v>
      </c>
      <c r="C29" s="56">
        <v>36845915.839999996</v>
      </c>
      <c r="D29" s="17">
        <v>34517879.469999991</v>
      </c>
      <c r="E29" s="17">
        <f t="shared" si="0"/>
        <v>93.681697640223433</v>
      </c>
      <c r="F29" s="17">
        <v>33845878.389999993</v>
      </c>
      <c r="G29" s="17">
        <f t="shared" si="1"/>
        <v>91.857883345803131</v>
      </c>
    </row>
    <row r="30" spans="2:7" x14ac:dyDescent="0.25">
      <c r="B30" s="52" t="s">
        <v>34</v>
      </c>
      <c r="C30" s="56">
        <v>55226685.32</v>
      </c>
      <c r="D30" s="17">
        <v>48196490.310000002</v>
      </c>
      <c r="E30" s="17">
        <f t="shared" si="0"/>
        <v>87.270293393012921</v>
      </c>
      <c r="F30" s="17">
        <v>48171926.990000002</v>
      </c>
      <c r="G30" s="17">
        <f t="shared" si="1"/>
        <v>87.225816126529025</v>
      </c>
    </row>
    <row r="31" spans="2:7" x14ac:dyDescent="0.25">
      <c r="B31" s="52" t="s">
        <v>44</v>
      </c>
      <c r="C31" s="56">
        <v>33654461.490000002</v>
      </c>
      <c r="D31" s="17">
        <v>30479455.689999998</v>
      </c>
      <c r="E31" s="17">
        <f t="shared" si="0"/>
        <v>90.5658695476574</v>
      </c>
      <c r="F31" s="17">
        <v>28351913.709999997</v>
      </c>
      <c r="G31" s="17">
        <f t="shared" si="1"/>
        <v>84.244146109496981</v>
      </c>
    </row>
    <row r="32" spans="2:7" x14ac:dyDescent="0.25">
      <c r="B32" s="52" t="s">
        <v>45</v>
      </c>
      <c r="C32" s="56">
        <v>70497931.090000004</v>
      </c>
      <c r="D32" s="17">
        <v>66098852.919999994</v>
      </c>
      <c r="E32" s="17">
        <f t="shared" si="0"/>
        <v>93.759989687663307</v>
      </c>
      <c r="F32" s="17">
        <v>65191958.619999997</v>
      </c>
      <c r="G32" s="17">
        <f t="shared" si="1"/>
        <v>92.473577042670627</v>
      </c>
    </row>
    <row r="33" spans="2:8" x14ac:dyDescent="0.25">
      <c r="B33" s="52" t="s">
        <v>46</v>
      </c>
      <c r="C33" s="56">
        <v>33908987.689999998</v>
      </c>
      <c r="D33" s="17">
        <v>33778655.770000003</v>
      </c>
      <c r="E33" s="17">
        <f t="shared" si="0"/>
        <v>99.615641961383503</v>
      </c>
      <c r="F33" s="17">
        <v>33694191.810000002</v>
      </c>
      <c r="G33" s="17">
        <f t="shared" si="1"/>
        <v>99.36655177688084</v>
      </c>
    </row>
    <row r="34" spans="2:8" x14ac:dyDescent="0.25">
      <c r="B34" s="52" t="s">
        <v>47</v>
      </c>
      <c r="C34" s="56">
        <v>1385273.46</v>
      </c>
      <c r="D34" s="17">
        <v>1347273.46</v>
      </c>
      <c r="E34" s="17">
        <f t="shared" si="0"/>
        <v>97.256859306320649</v>
      </c>
      <c r="F34" s="17">
        <v>1347273.46</v>
      </c>
      <c r="G34" s="17">
        <f t="shared" si="1"/>
        <v>97.256859306320649</v>
      </c>
    </row>
    <row r="35" spans="2:8" x14ac:dyDescent="0.25">
      <c r="B35" s="52" t="s">
        <v>35</v>
      </c>
      <c r="C35" s="56">
        <v>36616994.200000003</v>
      </c>
      <c r="D35" s="17">
        <v>35183778.130000003</v>
      </c>
      <c r="E35" s="17">
        <f t="shared" si="0"/>
        <v>96.085926490383528</v>
      </c>
      <c r="F35" s="17">
        <v>35120793.590000004</v>
      </c>
      <c r="G35" s="17">
        <f t="shared" si="1"/>
        <v>95.913917450930484</v>
      </c>
    </row>
    <row r="36" spans="2:8" x14ac:dyDescent="0.25">
      <c r="B36" s="52" t="s">
        <v>48</v>
      </c>
      <c r="C36" s="56">
        <v>29360119.830000002</v>
      </c>
      <c r="D36" s="17">
        <v>14071640.959999999</v>
      </c>
      <c r="E36" s="17">
        <f t="shared" si="0"/>
        <v>47.92773681264638</v>
      </c>
      <c r="F36" s="17">
        <v>13630683.640000001</v>
      </c>
      <c r="G36" s="17">
        <f t="shared" si="1"/>
        <v>46.42584471359087</v>
      </c>
    </row>
    <row r="37" spans="2:8" x14ac:dyDescent="0.25">
      <c r="B37" s="52" t="s">
        <v>36</v>
      </c>
      <c r="C37" s="56">
        <v>39267084.810000002</v>
      </c>
      <c r="D37" s="17">
        <v>37964251.200000003</v>
      </c>
      <c r="E37" s="17">
        <f t="shared" si="0"/>
        <v>96.682122912093007</v>
      </c>
      <c r="F37" s="17">
        <v>37957051.200000003</v>
      </c>
      <c r="G37" s="17">
        <f t="shared" si="1"/>
        <v>96.663786944361149</v>
      </c>
    </row>
    <row r="38" spans="2:8" x14ac:dyDescent="0.25">
      <c r="B38" s="52" t="s">
        <v>49</v>
      </c>
      <c r="C38" s="56">
        <v>8596943.870000001</v>
      </c>
      <c r="D38" s="17">
        <v>8221419.0600000005</v>
      </c>
      <c r="E38" s="17">
        <f t="shared" si="0"/>
        <v>95.631880169528188</v>
      </c>
      <c r="F38" s="17">
        <v>8035200.5800000001</v>
      </c>
      <c r="G38" s="17">
        <f t="shared" si="1"/>
        <v>93.465779252551982</v>
      </c>
    </row>
    <row r="39" spans="2:8" x14ac:dyDescent="0.25">
      <c r="B39" s="52" t="s">
        <v>9</v>
      </c>
      <c r="C39" s="56">
        <v>26982050.599999998</v>
      </c>
      <c r="D39" s="17">
        <v>26849670.82</v>
      </c>
      <c r="E39" s="17">
        <f t="shared" si="0"/>
        <v>99.509378356884412</v>
      </c>
      <c r="F39" s="17">
        <v>26849670.82</v>
      </c>
      <c r="G39" s="17">
        <f t="shared" si="1"/>
        <v>99.509378356884412</v>
      </c>
    </row>
    <row r="40" spans="2:8" x14ac:dyDescent="0.25">
      <c r="B40" s="52" t="s">
        <v>10</v>
      </c>
      <c r="C40" s="56">
        <v>82887313.539999992</v>
      </c>
      <c r="D40" s="17">
        <v>79395684.530000016</v>
      </c>
      <c r="E40" s="17">
        <f t="shared" si="0"/>
        <v>95.787498881460337</v>
      </c>
      <c r="F40" s="17">
        <v>79395684.530000016</v>
      </c>
      <c r="G40" s="17">
        <f t="shared" si="1"/>
        <v>95.787498881460337</v>
      </c>
    </row>
    <row r="41" spans="2:8" x14ac:dyDescent="0.25">
      <c r="B41" s="52" t="s">
        <v>11</v>
      </c>
      <c r="C41" s="56">
        <v>16350317.379999999</v>
      </c>
      <c r="D41" s="17">
        <v>16275814.379999999</v>
      </c>
      <c r="E41" s="17">
        <f t="shared" si="0"/>
        <v>99.544333004256345</v>
      </c>
      <c r="F41" s="17">
        <v>16275814.379999999</v>
      </c>
      <c r="G41" s="17">
        <f t="shared" si="1"/>
        <v>99.544333004256345</v>
      </c>
    </row>
    <row r="42" spans="2:8" x14ac:dyDescent="0.25">
      <c r="B42" s="52" t="s">
        <v>50</v>
      </c>
      <c r="C42" s="56">
        <v>19975199.689999998</v>
      </c>
      <c r="D42" s="17">
        <v>15911498.909999996</v>
      </c>
      <c r="E42" s="17">
        <f t="shared" si="0"/>
        <v>79.656269558925231</v>
      </c>
      <c r="F42" s="17">
        <v>15735273.909999996</v>
      </c>
      <c r="G42" s="17">
        <f t="shared" si="1"/>
        <v>78.774050593734003</v>
      </c>
    </row>
    <row r="43" spans="2:8" x14ac:dyDescent="0.25">
      <c r="B43" s="52" t="s">
        <v>51</v>
      </c>
      <c r="C43" s="56">
        <v>514043</v>
      </c>
      <c r="D43" s="17">
        <v>472643.33</v>
      </c>
      <c r="E43" s="17">
        <f t="shared" si="0"/>
        <v>91.946263250350654</v>
      </c>
      <c r="F43" s="17">
        <v>472643.33</v>
      </c>
      <c r="G43" s="17">
        <f t="shared" si="1"/>
        <v>91.946263250350654</v>
      </c>
    </row>
    <row r="44" spans="2:8" x14ac:dyDescent="0.25">
      <c r="B44" s="52" t="s">
        <v>52</v>
      </c>
      <c r="C44" s="56">
        <v>23921062.32</v>
      </c>
      <c r="D44" s="17">
        <v>13003592.470000001</v>
      </c>
      <c r="E44" s="17">
        <f t="shared" si="0"/>
        <v>54.360430552985576</v>
      </c>
      <c r="F44" s="17">
        <v>11027746.35</v>
      </c>
      <c r="G44" s="17">
        <f t="shared" si="1"/>
        <v>46.100571130488156</v>
      </c>
    </row>
    <row r="45" spans="2:8" ht="15.75" thickBot="1" x14ac:dyDescent="0.3">
      <c r="B45" s="53" t="s">
        <v>53</v>
      </c>
      <c r="C45" s="56">
        <v>8112664.6200000001</v>
      </c>
      <c r="D45" s="17">
        <v>7315347.3900000006</v>
      </c>
      <c r="E45" s="17">
        <f t="shared" si="0"/>
        <v>90.171943900720493</v>
      </c>
      <c r="F45" s="17">
        <v>6399612.8300000001</v>
      </c>
      <c r="G45" s="17">
        <f t="shared" si="1"/>
        <v>78.884227683012483</v>
      </c>
    </row>
    <row r="46" spans="2:8" ht="15.75" thickBot="1" x14ac:dyDescent="0.3">
      <c r="B46" s="54" t="s">
        <v>54</v>
      </c>
      <c r="C46" s="44">
        <f t="shared" ref="C46:F46" si="2">SUM(C6:C45)</f>
        <v>2600697511.7599993</v>
      </c>
      <c r="D46" s="44">
        <f t="shared" si="2"/>
        <v>2514739863.4099998</v>
      </c>
      <c r="E46" s="66">
        <f t="shared" si="0"/>
        <v>96.694823294085126</v>
      </c>
      <c r="F46" s="66">
        <f t="shared" si="2"/>
        <v>2483300890.6700001</v>
      </c>
      <c r="G46" s="66">
        <f t="shared" si="1"/>
        <v>95.485956342129455</v>
      </c>
    </row>
    <row r="47" spans="2:8" x14ac:dyDescent="0.25">
      <c r="B47" s="42"/>
      <c r="C47" s="34"/>
      <c r="D47" s="43"/>
      <c r="E47" s="43"/>
      <c r="F47" s="43"/>
    </row>
    <row r="48" spans="2:8" ht="15.75" thickBot="1" x14ac:dyDescent="0.3">
      <c r="C48" s="25"/>
      <c r="D48" s="25"/>
      <c r="E48" s="25"/>
      <c r="F48" s="25"/>
      <c r="G48" s="25"/>
      <c r="H48" s="25"/>
    </row>
    <row r="49" spans="2:6" ht="15.75" thickBot="1" x14ac:dyDescent="0.3">
      <c r="B49" s="33" t="s">
        <v>22</v>
      </c>
      <c r="D49" s="43"/>
      <c r="E49" s="43"/>
      <c r="F49" s="26"/>
    </row>
  </sheetData>
  <mergeCells count="6">
    <mergeCell ref="G4:G5"/>
    <mergeCell ref="F4:F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showGridLines="0" workbookViewId="0">
      <selection activeCell="C4" sqref="C4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7109375" bestFit="1" customWidth="1"/>
    <col min="7" max="7" width="15.28515625" bestFit="1" customWidth="1"/>
  </cols>
  <sheetData>
    <row r="2" spans="3:8" ht="15.75" thickBot="1" x14ac:dyDescent="0.3">
      <c r="F2" s="60"/>
      <c r="G2" s="60"/>
      <c r="H2" s="60"/>
    </row>
    <row r="3" spans="3:8" ht="15.75" thickBot="1" x14ac:dyDescent="0.3">
      <c r="C3" s="135" t="s">
        <v>61</v>
      </c>
      <c r="D3" s="136"/>
      <c r="E3" s="137"/>
      <c r="F3" s="78"/>
      <c r="G3" s="78"/>
      <c r="H3" s="60"/>
    </row>
    <row r="4" spans="3:8" ht="15.75" thickBot="1" x14ac:dyDescent="0.3"/>
    <row r="5" spans="3:8" ht="19.5" customHeight="1" thickBot="1" x14ac:dyDescent="0.3">
      <c r="C5" s="6" t="s">
        <v>14</v>
      </c>
      <c r="D5" s="7" t="s">
        <v>15</v>
      </c>
      <c r="E5" s="14" t="s">
        <v>57</v>
      </c>
    </row>
    <row r="6" spans="3:8" x14ac:dyDescent="0.25">
      <c r="C6" s="8">
        <v>1</v>
      </c>
      <c r="D6" s="9" t="s">
        <v>16</v>
      </c>
      <c r="E6" s="19">
        <v>2294650786.0300002</v>
      </c>
    </row>
    <row r="7" spans="3:8" x14ac:dyDescent="0.25">
      <c r="C7" s="10">
        <v>2</v>
      </c>
      <c r="D7" s="11" t="s">
        <v>17</v>
      </c>
      <c r="E7" s="19">
        <v>20694357.5</v>
      </c>
    </row>
    <row r="8" spans="3:8" x14ac:dyDescent="0.25">
      <c r="C8" s="10">
        <v>3</v>
      </c>
      <c r="D8" s="11" t="s">
        <v>18</v>
      </c>
      <c r="E8" s="19">
        <v>111019577.09</v>
      </c>
    </row>
    <row r="9" spans="3:8" x14ac:dyDescent="0.25">
      <c r="C9" s="10">
        <v>4</v>
      </c>
      <c r="D9" s="11" t="s">
        <v>19</v>
      </c>
      <c r="E9" s="19">
        <v>32394483.610000003</v>
      </c>
    </row>
    <row r="10" spans="3:8" ht="15.75" thickBot="1" x14ac:dyDescent="0.3">
      <c r="C10" s="12">
        <v>5</v>
      </c>
      <c r="D10" s="13" t="s">
        <v>20</v>
      </c>
      <c r="E10" s="19">
        <v>141938307.53000003</v>
      </c>
    </row>
    <row r="11" spans="3:8" ht="15.75" thickBot="1" x14ac:dyDescent="0.3">
      <c r="C11" s="133" t="s">
        <v>21</v>
      </c>
      <c r="D11" s="134"/>
      <c r="E11" s="4">
        <f>SUM(E6:E10)</f>
        <v>2600697511.7600007</v>
      </c>
    </row>
    <row r="14" spans="3:8" x14ac:dyDescent="0.25">
      <c r="E14" s="46"/>
      <c r="F14" s="46"/>
      <c r="G14" s="46"/>
      <c r="H14" s="32"/>
    </row>
    <row r="15" spans="3:8" x14ac:dyDescent="0.25">
      <c r="E15" s="36"/>
      <c r="F15" s="36"/>
      <c r="G15" s="36"/>
    </row>
  </sheetData>
  <mergeCells count="2">
    <mergeCell ref="C11:D11"/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baseColWidth="10" defaultRowHeight="15" x14ac:dyDescent="0.25"/>
  <cols>
    <col min="1" max="1" width="9.140625" customWidth="1"/>
    <col min="2" max="2" width="71.85546875" bestFit="1" customWidth="1"/>
    <col min="3" max="3" width="16.28515625" style="20" bestFit="1" customWidth="1"/>
    <col min="4" max="4" width="16.28515625" style="27" bestFit="1" customWidth="1"/>
    <col min="5" max="5" width="18.5703125" style="27" customWidth="1"/>
    <col min="6" max="6" width="16.28515625" style="27" bestFit="1" customWidth="1"/>
    <col min="7" max="7" width="18" customWidth="1"/>
    <col min="8" max="8" width="27.140625" bestFit="1" customWidth="1"/>
    <col min="9" max="9" width="20.28515625" bestFit="1" customWidth="1"/>
  </cols>
  <sheetData>
    <row r="2" spans="2:7" ht="15.75" thickBot="1" x14ac:dyDescent="0.3"/>
    <row r="3" spans="2:7" ht="15.75" thickBot="1" x14ac:dyDescent="0.3">
      <c r="B3" s="82" t="s">
        <v>62</v>
      </c>
    </row>
    <row r="4" spans="2:7" ht="15.75" thickBot="1" x14ac:dyDescent="0.3"/>
    <row r="5" spans="2:7" ht="15" customHeight="1" x14ac:dyDescent="0.25">
      <c r="B5" s="130" t="s">
        <v>0</v>
      </c>
      <c r="C5" s="130" t="s">
        <v>1</v>
      </c>
      <c r="D5" s="139" t="s">
        <v>12</v>
      </c>
      <c r="E5" s="130" t="s">
        <v>55</v>
      </c>
      <c r="F5" s="130" t="s">
        <v>13</v>
      </c>
      <c r="G5" s="130" t="s">
        <v>56</v>
      </c>
    </row>
    <row r="6" spans="2:7" ht="15.75" customHeight="1" thickBot="1" x14ac:dyDescent="0.3">
      <c r="B6" s="138"/>
      <c r="C6" s="132"/>
      <c r="D6" s="140"/>
      <c r="E6" s="132"/>
      <c r="F6" s="132"/>
      <c r="G6" s="132"/>
    </row>
    <row r="7" spans="2:7" x14ac:dyDescent="0.25">
      <c r="B7" s="51" t="s">
        <v>37</v>
      </c>
      <c r="C7" s="76">
        <v>324157567.71999997</v>
      </c>
      <c r="D7" s="1">
        <v>264308215.63999999</v>
      </c>
      <c r="E7" s="77">
        <f>D7*100/C7</f>
        <v>81.536956702582216</v>
      </c>
      <c r="F7" s="1">
        <v>247643667.57999998</v>
      </c>
      <c r="G7" s="75">
        <f>F7*100/C7</f>
        <v>76.396077784588087</v>
      </c>
    </row>
    <row r="8" spans="2:7" x14ac:dyDescent="0.25">
      <c r="B8" s="52" t="s">
        <v>23</v>
      </c>
      <c r="C8" s="21">
        <v>262227869.53999999</v>
      </c>
      <c r="D8" s="1">
        <v>260685573.42999995</v>
      </c>
      <c r="E8" s="72">
        <f t="shared" ref="E8:E47" si="0">D8*100/C8</f>
        <v>99.41184889588375</v>
      </c>
      <c r="F8" s="73">
        <v>259701834.76999998</v>
      </c>
      <c r="G8" s="75">
        <f t="shared" ref="G8:G47" si="1">F8*100/C8</f>
        <v>99.036702401452914</v>
      </c>
    </row>
    <row r="9" spans="2:7" x14ac:dyDescent="0.25">
      <c r="B9" s="52" t="s">
        <v>24</v>
      </c>
      <c r="C9" s="21">
        <v>189327342.20999998</v>
      </c>
      <c r="D9" s="1">
        <v>182223923.05000001</v>
      </c>
      <c r="E9" s="72">
        <f t="shared" si="0"/>
        <v>96.248075382518735</v>
      </c>
      <c r="F9" s="73">
        <v>181583753.05000001</v>
      </c>
      <c r="G9" s="75">
        <f t="shared" si="1"/>
        <v>95.90994672528025</v>
      </c>
    </row>
    <row r="10" spans="2:7" x14ac:dyDescent="0.25">
      <c r="B10" s="52" t="s">
        <v>25</v>
      </c>
      <c r="C10" s="21">
        <v>225497989.11000001</v>
      </c>
      <c r="D10" s="1">
        <v>218524674.08000007</v>
      </c>
      <c r="E10" s="72">
        <f t="shared" si="0"/>
        <v>96.907593252816866</v>
      </c>
      <c r="F10" s="73">
        <v>216817535.33000007</v>
      </c>
      <c r="G10" s="75">
        <f t="shared" si="1"/>
        <v>96.150540492950682</v>
      </c>
    </row>
    <row r="11" spans="2:7" x14ac:dyDescent="0.25">
      <c r="B11" s="52" t="s">
        <v>26</v>
      </c>
      <c r="C11" s="21">
        <v>107275824.37000002</v>
      </c>
      <c r="D11" s="1">
        <v>106484082.67999999</v>
      </c>
      <c r="E11" s="72">
        <f t="shared" si="0"/>
        <v>99.261957020932073</v>
      </c>
      <c r="F11" s="73">
        <v>106466013.98</v>
      </c>
      <c r="G11" s="75">
        <f t="shared" si="1"/>
        <v>99.245113803826911</v>
      </c>
    </row>
    <row r="12" spans="2:7" x14ac:dyDescent="0.25">
      <c r="B12" s="52" t="s">
        <v>27</v>
      </c>
      <c r="C12" s="21">
        <v>203284217.5</v>
      </c>
      <c r="D12" s="1">
        <v>199850422.87</v>
      </c>
      <c r="E12" s="72">
        <f t="shared" si="0"/>
        <v>98.310840520612473</v>
      </c>
      <c r="F12" s="73">
        <v>199390357.65999997</v>
      </c>
      <c r="G12" s="75">
        <f t="shared" si="1"/>
        <v>98.084524274492665</v>
      </c>
    </row>
    <row r="13" spans="2:7" x14ac:dyDescent="0.25">
      <c r="B13" s="52" t="s">
        <v>28</v>
      </c>
      <c r="C13" s="21">
        <v>154917464.81000003</v>
      </c>
      <c r="D13" s="1">
        <v>153621948.96999997</v>
      </c>
      <c r="E13" s="72">
        <f t="shared" si="0"/>
        <v>99.163738031997255</v>
      </c>
      <c r="F13" s="73">
        <v>153449192.96999997</v>
      </c>
      <c r="G13" s="75">
        <f t="shared" si="1"/>
        <v>99.052223168123206</v>
      </c>
    </row>
    <row r="14" spans="2:7" x14ac:dyDescent="0.25">
      <c r="B14" s="52" t="s">
        <v>29</v>
      </c>
      <c r="C14" s="21">
        <v>168494168.87999994</v>
      </c>
      <c r="D14" s="1">
        <v>165827672.91</v>
      </c>
      <c r="E14" s="72">
        <f t="shared" si="0"/>
        <v>98.417455044453803</v>
      </c>
      <c r="F14" s="73">
        <v>165827672.71999997</v>
      </c>
      <c r="G14" s="75">
        <f t="shared" si="1"/>
        <v>98.41745493169023</v>
      </c>
    </row>
    <row r="15" spans="2:7" x14ac:dyDescent="0.25">
      <c r="B15" s="52" t="s">
        <v>30</v>
      </c>
      <c r="C15" s="21">
        <v>205116898.09999999</v>
      </c>
      <c r="D15" s="1">
        <v>200974052.78000006</v>
      </c>
      <c r="E15" s="72">
        <f t="shared" si="0"/>
        <v>97.980251574407021</v>
      </c>
      <c r="F15" s="73">
        <v>200811069.41000006</v>
      </c>
      <c r="G15" s="75">
        <f t="shared" si="1"/>
        <v>97.900792801624391</v>
      </c>
    </row>
    <row r="16" spans="2:7" x14ac:dyDescent="0.25">
      <c r="B16" s="52" t="s">
        <v>31</v>
      </c>
      <c r="C16" s="21">
        <v>81469366.519999996</v>
      </c>
      <c r="D16" s="1">
        <v>80234879.809999987</v>
      </c>
      <c r="E16" s="72">
        <f t="shared" si="0"/>
        <v>98.484722831744435</v>
      </c>
      <c r="F16" s="73">
        <v>80200323.349999979</v>
      </c>
      <c r="G16" s="75">
        <f t="shared" si="1"/>
        <v>98.442306324195513</v>
      </c>
    </row>
    <row r="17" spans="2:7" x14ac:dyDescent="0.25">
      <c r="B17" s="52" t="s">
        <v>32</v>
      </c>
      <c r="C17" s="21">
        <v>75588535.689999998</v>
      </c>
      <c r="D17" s="1">
        <v>73660458.650000006</v>
      </c>
      <c r="E17" s="72">
        <f t="shared" si="0"/>
        <v>97.44924673774959</v>
      </c>
      <c r="F17" s="73">
        <v>73069335.939999998</v>
      </c>
      <c r="G17" s="75">
        <f t="shared" si="1"/>
        <v>96.667219801251846</v>
      </c>
    </row>
    <row r="18" spans="2:7" x14ac:dyDescent="0.25">
      <c r="B18" s="52" t="s">
        <v>33</v>
      </c>
      <c r="C18" s="21">
        <v>125221545.37</v>
      </c>
      <c r="D18" s="1">
        <v>123580377.29000001</v>
      </c>
      <c r="E18" s="72">
        <f t="shared" si="0"/>
        <v>98.689388415427445</v>
      </c>
      <c r="F18" s="73">
        <v>123364247.8</v>
      </c>
      <c r="G18" s="75">
        <f t="shared" si="1"/>
        <v>98.516790729173536</v>
      </c>
    </row>
    <row r="19" spans="2:7" x14ac:dyDescent="0.25">
      <c r="B19" s="52" t="s">
        <v>41</v>
      </c>
      <c r="C19" s="21">
        <v>78119404.690000013</v>
      </c>
      <c r="D19" s="1">
        <v>78085404.689999998</v>
      </c>
      <c r="E19" s="72">
        <f t="shared" si="0"/>
        <v>99.956476882875734</v>
      </c>
      <c r="F19" s="73">
        <v>78085404.689999998</v>
      </c>
      <c r="G19" s="75">
        <f t="shared" si="1"/>
        <v>99.956476882875734</v>
      </c>
    </row>
    <row r="20" spans="2:7" x14ac:dyDescent="0.25">
      <c r="B20" s="52" t="s">
        <v>2</v>
      </c>
      <c r="C20" s="21">
        <v>82929052.679999992</v>
      </c>
      <c r="D20" s="1">
        <v>82902130.259999976</v>
      </c>
      <c r="E20" s="72">
        <f t="shared" si="0"/>
        <v>99.967535599250226</v>
      </c>
      <c r="F20" s="73">
        <v>82902130.259999976</v>
      </c>
      <c r="G20" s="75">
        <f t="shared" si="1"/>
        <v>99.967535599250226</v>
      </c>
    </row>
    <row r="21" spans="2:7" x14ac:dyDescent="0.25">
      <c r="B21" s="52" t="s">
        <v>3</v>
      </c>
      <c r="C21" s="21">
        <v>64911755.859999999</v>
      </c>
      <c r="D21" s="1">
        <v>64909941.74000001</v>
      </c>
      <c r="E21" s="72">
        <f t="shared" si="0"/>
        <v>99.997205251997954</v>
      </c>
      <c r="F21" s="73">
        <v>64909941.74000001</v>
      </c>
      <c r="G21" s="75">
        <f t="shared" si="1"/>
        <v>99.997205251997954</v>
      </c>
    </row>
    <row r="22" spans="2:7" x14ac:dyDescent="0.25">
      <c r="B22" s="52" t="s">
        <v>4</v>
      </c>
      <c r="C22" s="21">
        <v>32151722.460000001</v>
      </c>
      <c r="D22" s="1">
        <v>32151458.460000005</v>
      </c>
      <c r="E22" s="72">
        <f t="shared" si="0"/>
        <v>99.999178893136047</v>
      </c>
      <c r="F22" s="73">
        <v>32151458.460000005</v>
      </c>
      <c r="G22" s="75">
        <f t="shared" si="1"/>
        <v>99.999178893136047</v>
      </c>
    </row>
    <row r="23" spans="2:7" x14ac:dyDescent="0.25">
      <c r="B23" s="52" t="s">
        <v>5</v>
      </c>
      <c r="C23" s="21">
        <v>66632880.25</v>
      </c>
      <c r="D23" s="1">
        <v>66609245.779999994</v>
      </c>
      <c r="E23" s="72">
        <f t="shared" si="0"/>
        <v>99.964530319098714</v>
      </c>
      <c r="F23" s="73">
        <v>66609245.779999994</v>
      </c>
      <c r="G23" s="75">
        <f t="shared" si="1"/>
        <v>99.964530319098714</v>
      </c>
    </row>
    <row r="24" spans="2:7" x14ac:dyDescent="0.25">
      <c r="B24" s="52" t="s">
        <v>6</v>
      </c>
      <c r="C24" s="21">
        <v>52966491.710000001</v>
      </c>
      <c r="D24" s="1">
        <v>52966491.709999986</v>
      </c>
      <c r="E24" s="72">
        <f t="shared" si="0"/>
        <v>99.999999999999986</v>
      </c>
      <c r="F24" s="73">
        <v>52966491.709999986</v>
      </c>
      <c r="G24" s="75">
        <f t="shared" si="1"/>
        <v>99.999999999999986</v>
      </c>
    </row>
    <row r="25" spans="2:7" x14ac:dyDescent="0.25">
      <c r="B25" s="52" t="s">
        <v>38</v>
      </c>
      <c r="C25" s="21">
        <v>131215592.34</v>
      </c>
      <c r="D25" s="1">
        <v>58988175.770000003</v>
      </c>
      <c r="E25" s="72">
        <f t="shared" si="0"/>
        <v>44.955157171529173</v>
      </c>
      <c r="F25" s="73">
        <v>56043201.460000008</v>
      </c>
      <c r="G25" s="75">
        <f t="shared" si="1"/>
        <v>42.710778849196032</v>
      </c>
    </row>
    <row r="26" spans="2:7" x14ac:dyDescent="0.25">
      <c r="B26" s="52" t="s">
        <v>7</v>
      </c>
      <c r="C26" s="21">
        <v>52167665.929999992</v>
      </c>
      <c r="D26" s="1">
        <v>51975105.88000001</v>
      </c>
      <c r="E26" s="72">
        <f t="shared" si="0"/>
        <v>99.630882374039189</v>
      </c>
      <c r="F26" s="73">
        <v>50732891.320000015</v>
      </c>
      <c r="G26" s="75">
        <f t="shared" si="1"/>
        <v>97.249686018298775</v>
      </c>
    </row>
    <row r="27" spans="2:7" x14ac:dyDescent="0.25">
      <c r="B27" s="52" t="s">
        <v>39</v>
      </c>
      <c r="C27" s="21">
        <v>3084927.02</v>
      </c>
      <c r="D27" s="1">
        <v>2950065.16</v>
      </c>
      <c r="E27" s="72">
        <f t="shared" si="0"/>
        <v>95.628361412582137</v>
      </c>
      <c r="F27" s="73">
        <v>2950065.16</v>
      </c>
      <c r="G27" s="75">
        <f t="shared" si="1"/>
        <v>95.628361412582137</v>
      </c>
    </row>
    <row r="28" spans="2:7" x14ac:dyDescent="0.25">
      <c r="B28" s="52" t="s">
        <v>40</v>
      </c>
      <c r="C28" s="21">
        <v>22965673.640000001</v>
      </c>
      <c r="D28" s="1">
        <v>21738355.920000002</v>
      </c>
      <c r="E28" s="72">
        <f t="shared" si="0"/>
        <v>94.655860136136639</v>
      </c>
      <c r="F28" s="73">
        <v>20177950.830000002</v>
      </c>
      <c r="G28" s="75">
        <f t="shared" si="1"/>
        <v>87.861349709574654</v>
      </c>
    </row>
    <row r="29" spans="2:7" x14ac:dyDescent="0.25">
      <c r="B29" s="52" t="s">
        <v>42</v>
      </c>
      <c r="C29" s="21">
        <v>151220120.65000001</v>
      </c>
      <c r="D29" s="1">
        <v>150584676.13</v>
      </c>
      <c r="E29" s="72">
        <f t="shared" si="0"/>
        <v>99.579788379172939</v>
      </c>
      <c r="F29" s="73">
        <v>149226680.75</v>
      </c>
      <c r="G29" s="75">
        <f t="shared" si="1"/>
        <v>98.681762789613273</v>
      </c>
    </row>
    <row r="30" spans="2:7" x14ac:dyDescent="0.25">
      <c r="B30" s="52" t="s">
        <v>43</v>
      </c>
      <c r="C30" s="21">
        <v>45630926.459999993</v>
      </c>
      <c r="D30" s="1">
        <v>44808128.210000008</v>
      </c>
      <c r="E30" s="72">
        <f t="shared" si="0"/>
        <v>98.196840796731905</v>
      </c>
      <c r="F30" s="73">
        <v>43536070.95000001</v>
      </c>
      <c r="G30" s="75">
        <f t="shared" si="1"/>
        <v>95.409132199329036</v>
      </c>
    </row>
    <row r="31" spans="2:7" x14ac:dyDescent="0.25">
      <c r="B31" s="52" t="s">
        <v>34</v>
      </c>
      <c r="C31" s="21">
        <v>63462382.32</v>
      </c>
      <c r="D31" s="1">
        <v>59520200.410000011</v>
      </c>
      <c r="E31" s="72">
        <f t="shared" si="0"/>
        <v>93.788159590161456</v>
      </c>
      <c r="F31" s="73">
        <v>58981820.410000011</v>
      </c>
      <c r="G31" s="75">
        <f t="shared" si="1"/>
        <v>92.93981450710848</v>
      </c>
    </row>
    <row r="32" spans="2:7" x14ac:dyDescent="0.25">
      <c r="B32" s="52" t="s">
        <v>44</v>
      </c>
      <c r="C32" s="21">
        <v>46925557.31000001</v>
      </c>
      <c r="D32" s="1">
        <v>43996149.399999991</v>
      </c>
      <c r="E32" s="72">
        <f t="shared" si="0"/>
        <v>93.757329528027256</v>
      </c>
      <c r="F32" s="73">
        <v>39718921.759999998</v>
      </c>
      <c r="G32" s="75">
        <f t="shared" si="1"/>
        <v>84.642408181981779</v>
      </c>
    </row>
    <row r="33" spans="2:7" x14ac:dyDescent="0.25">
      <c r="B33" s="52" t="s">
        <v>45</v>
      </c>
      <c r="C33" s="21">
        <v>119989969.95</v>
      </c>
      <c r="D33" s="1">
        <v>98354951.549999997</v>
      </c>
      <c r="E33" s="72">
        <f t="shared" si="0"/>
        <v>81.969310927392229</v>
      </c>
      <c r="F33" s="73">
        <v>97256637.299999997</v>
      </c>
      <c r="G33" s="75">
        <f t="shared" si="1"/>
        <v>81.053972544977711</v>
      </c>
    </row>
    <row r="34" spans="2:7" x14ac:dyDescent="0.25">
      <c r="B34" s="52" t="s">
        <v>46</v>
      </c>
      <c r="C34" s="21">
        <v>43292483.619999997</v>
      </c>
      <c r="D34" s="1">
        <v>43179135.030000001</v>
      </c>
      <c r="E34" s="72">
        <f t="shared" si="0"/>
        <v>99.73817951634534</v>
      </c>
      <c r="F34" s="73">
        <v>43064705.810000002</v>
      </c>
      <c r="G34" s="75">
        <f t="shared" si="1"/>
        <v>99.473862918100707</v>
      </c>
    </row>
    <row r="35" spans="2:7" x14ac:dyDescent="0.25">
      <c r="B35" s="52" t="s">
        <v>47</v>
      </c>
      <c r="C35" s="21">
        <v>2465549.15</v>
      </c>
      <c r="D35" s="1">
        <v>2447730.63</v>
      </c>
      <c r="E35" s="72">
        <f t="shared" si="0"/>
        <v>99.277300150353938</v>
      </c>
      <c r="F35" s="73">
        <v>2447730.63</v>
      </c>
      <c r="G35" s="75">
        <f t="shared" si="1"/>
        <v>99.277300150353938</v>
      </c>
    </row>
    <row r="36" spans="2:7" x14ac:dyDescent="0.25">
      <c r="B36" s="52" t="s">
        <v>35</v>
      </c>
      <c r="C36" s="21">
        <v>49761561.659999996</v>
      </c>
      <c r="D36" s="1">
        <v>46809907.770000003</v>
      </c>
      <c r="E36" s="72">
        <f t="shared" si="0"/>
        <v>94.068405830654157</v>
      </c>
      <c r="F36" s="73">
        <v>46500911.729999997</v>
      </c>
      <c r="G36" s="75">
        <f t="shared" si="1"/>
        <v>93.447452569357338</v>
      </c>
    </row>
    <row r="37" spans="2:7" x14ac:dyDescent="0.25">
      <c r="B37" s="52" t="s">
        <v>48</v>
      </c>
      <c r="C37" s="21">
        <v>13109781.32</v>
      </c>
      <c r="D37" s="1">
        <v>12140551.689999998</v>
      </c>
      <c r="E37" s="72">
        <f t="shared" si="0"/>
        <v>92.606820767319988</v>
      </c>
      <c r="F37" s="73">
        <v>11830369.689999998</v>
      </c>
      <c r="G37" s="75">
        <f t="shared" si="1"/>
        <v>90.240785877578602</v>
      </c>
    </row>
    <row r="38" spans="2:7" x14ac:dyDescent="0.25">
      <c r="B38" s="52" t="s">
        <v>36</v>
      </c>
      <c r="C38" s="21">
        <v>45997765.859999999</v>
      </c>
      <c r="D38" s="1">
        <v>44040434.770000003</v>
      </c>
      <c r="E38" s="72">
        <f t="shared" si="0"/>
        <v>95.744725741773237</v>
      </c>
      <c r="F38" s="73">
        <v>44028814.770000003</v>
      </c>
      <c r="G38" s="75">
        <f t="shared" si="1"/>
        <v>95.719463645271929</v>
      </c>
    </row>
    <row r="39" spans="2:7" x14ac:dyDescent="0.25">
      <c r="B39" s="52" t="s">
        <v>49</v>
      </c>
      <c r="C39" s="21">
        <v>12373889.339999998</v>
      </c>
      <c r="D39" s="1">
        <v>11716424.220000003</v>
      </c>
      <c r="E39" s="72">
        <f t="shared" si="0"/>
        <v>94.68667367280662</v>
      </c>
      <c r="F39" s="73">
        <v>10826064.220000001</v>
      </c>
      <c r="G39" s="75">
        <f t="shared" si="1"/>
        <v>87.491199593999298</v>
      </c>
    </row>
    <row r="40" spans="2:7" x14ac:dyDescent="0.25">
      <c r="B40" s="52" t="s">
        <v>9</v>
      </c>
      <c r="C40" s="21">
        <v>35109143.57</v>
      </c>
      <c r="D40" s="1">
        <v>34932798.150000013</v>
      </c>
      <c r="E40" s="72">
        <f t="shared" si="0"/>
        <v>99.497722239654209</v>
      </c>
      <c r="F40" s="73">
        <v>34928798.150000013</v>
      </c>
      <c r="G40" s="75">
        <f t="shared" si="1"/>
        <v>99.486329196152511</v>
      </c>
    </row>
    <row r="41" spans="2:7" x14ac:dyDescent="0.25">
      <c r="B41" s="52" t="s">
        <v>10</v>
      </c>
      <c r="C41" s="21">
        <v>109689417.69</v>
      </c>
      <c r="D41" s="1">
        <v>105100465.36999999</v>
      </c>
      <c r="E41" s="72">
        <f t="shared" si="0"/>
        <v>95.816412907789214</v>
      </c>
      <c r="F41" s="73">
        <v>105100465.36999999</v>
      </c>
      <c r="G41" s="75">
        <f t="shared" si="1"/>
        <v>95.816412907789214</v>
      </c>
    </row>
    <row r="42" spans="2:7" x14ac:dyDescent="0.25">
      <c r="B42" s="52" t="s">
        <v>11</v>
      </c>
      <c r="C42" s="21">
        <v>21325233.169999998</v>
      </c>
      <c r="D42" s="1">
        <v>21182610.34</v>
      </c>
      <c r="E42" s="72">
        <f t="shared" si="0"/>
        <v>99.331201544841079</v>
      </c>
      <c r="F42" s="73">
        <v>21182610.34</v>
      </c>
      <c r="G42" s="75">
        <f t="shared" si="1"/>
        <v>99.331201544841079</v>
      </c>
    </row>
    <row r="43" spans="2:7" x14ac:dyDescent="0.25">
      <c r="B43" s="52" t="s">
        <v>50</v>
      </c>
      <c r="C43" s="21">
        <v>31969630.629999999</v>
      </c>
      <c r="D43" s="1">
        <v>23222833.029999997</v>
      </c>
      <c r="E43" s="72">
        <f t="shared" si="0"/>
        <v>72.640291965737973</v>
      </c>
      <c r="F43" s="73">
        <v>22648286.029999997</v>
      </c>
      <c r="G43" s="75">
        <f t="shared" si="1"/>
        <v>70.843127004248387</v>
      </c>
    </row>
    <row r="44" spans="2:7" x14ac:dyDescent="0.25">
      <c r="B44" s="52" t="s">
        <v>51</v>
      </c>
      <c r="C44" s="21">
        <v>1843775.97</v>
      </c>
      <c r="D44" s="1">
        <v>1638042.0899999999</v>
      </c>
      <c r="E44" s="72">
        <f t="shared" si="0"/>
        <v>88.841709440437057</v>
      </c>
      <c r="F44" s="73">
        <v>1576042.0899999999</v>
      </c>
      <c r="G44" s="75">
        <f t="shared" si="1"/>
        <v>85.479044940584615</v>
      </c>
    </row>
    <row r="45" spans="2:7" x14ac:dyDescent="0.25">
      <c r="B45" s="52" t="s">
        <v>52</v>
      </c>
      <c r="C45" s="21">
        <v>25603810.460000001</v>
      </c>
      <c r="D45" s="1">
        <v>8618014.8100000005</v>
      </c>
      <c r="E45" s="72">
        <f t="shared" si="0"/>
        <v>33.659110324471598</v>
      </c>
      <c r="F45" s="73">
        <v>8578134.040000001</v>
      </c>
      <c r="G45" s="75">
        <f t="shared" si="1"/>
        <v>33.503349251086441</v>
      </c>
    </row>
    <row r="46" spans="2:7" ht="15.75" thickBot="1" x14ac:dyDescent="0.3">
      <c r="B46" s="53" t="s">
        <v>53</v>
      </c>
      <c r="C46" s="30">
        <v>10381821.260000002</v>
      </c>
      <c r="D46" s="2">
        <v>9146004.290000001</v>
      </c>
      <c r="E46" s="72">
        <f t="shared" si="0"/>
        <v>88.096337443590315</v>
      </c>
      <c r="F46" s="74">
        <v>9010904.290000001</v>
      </c>
      <c r="G46" s="75">
        <f t="shared" si="1"/>
        <v>86.795024344312395</v>
      </c>
    </row>
    <row r="47" spans="2:7" ht="15.75" thickBot="1" x14ac:dyDescent="0.3">
      <c r="B47" s="54" t="s">
        <v>54</v>
      </c>
      <c r="C47" s="40">
        <f t="shared" ref="C47:F47" si="2">SUM(C7:C46)</f>
        <v>3539876776.7900004</v>
      </c>
      <c r="D47" s="40">
        <f t="shared" si="2"/>
        <v>3304691715.4200015</v>
      </c>
      <c r="E47" s="40">
        <f t="shared" si="0"/>
        <v>93.356122933090688</v>
      </c>
      <c r="F47" s="40">
        <f t="shared" si="2"/>
        <v>3266297754.3000007</v>
      </c>
      <c r="G47" s="40">
        <f t="shared" si="1"/>
        <v>92.271510006117097</v>
      </c>
    </row>
    <row r="48" spans="2:7" ht="15.75" thickBot="1" x14ac:dyDescent="0.3">
      <c r="B48" s="41"/>
      <c r="C48" s="55"/>
      <c r="D48" s="55"/>
      <c r="E48" s="55"/>
      <c r="F48" s="55"/>
    </row>
    <row r="49" spans="2:5" ht="15.75" thickBot="1" x14ac:dyDescent="0.3">
      <c r="B49" s="33" t="s">
        <v>22</v>
      </c>
      <c r="C49" s="26"/>
      <c r="D49" s="28"/>
      <c r="E49" s="28"/>
    </row>
    <row r="50" spans="2:5" x14ac:dyDescent="0.25">
      <c r="C50"/>
      <c r="D50" s="39"/>
      <c r="E50" s="39"/>
    </row>
    <row r="51" spans="2:5" x14ac:dyDescent="0.25">
      <c r="C51" s="22"/>
    </row>
    <row r="52" spans="2:5" x14ac:dyDescent="0.25">
      <c r="D52" s="29"/>
      <c r="E52" s="29"/>
    </row>
    <row r="53" spans="2:5" x14ac:dyDescent="0.25">
      <c r="C53" s="24"/>
    </row>
    <row r="55" spans="2:5" x14ac:dyDescent="0.25">
      <c r="C55" s="23"/>
      <c r="D55" s="29"/>
      <c r="E55" s="29"/>
    </row>
  </sheetData>
  <mergeCells count="6"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B2" sqref="B2:D2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22.7109375" bestFit="1" customWidth="1"/>
    <col min="6" max="7" width="15.28515625" bestFit="1" customWidth="1"/>
    <col min="9" max="9" width="27.7109375" bestFit="1" customWidth="1"/>
    <col min="10" max="10" width="27.140625" bestFit="1" customWidth="1"/>
    <col min="11" max="11" width="20.28515625" bestFit="1" customWidth="1"/>
  </cols>
  <sheetData>
    <row r="1" spans="2:12" ht="15.75" thickBot="1" x14ac:dyDescent="0.3"/>
    <row r="2" spans="2:12" ht="15.75" thickBot="1" x14ac:dyDescent="0.3">
      <c r="B2" s="141" t="s">
        <v>63</v>
      </c>
      <c r="C2" s="142"/>
      <c r="D2" s="143"/>
    </row>
    <row r="3" spans="2:12" ht="15.75" thickBot="1" x14ac:dyDescent="0.3"/>
    <row r="4" spans="2:12" ht="15.75" thickBot="1" x14ac:dyDescent="0.3">
      <c r="B4" s="6" t="s">
        <v>14</v>
      </c>
      <c r="C4" s="7" t="s">
        <v>15</v>
      </c>
      <c r="D4" s="14" t="s">
        <v>57</v>
      </c>
      <c r="F4" s="60"/>
      <c r="G4" s="60"/>
      <c r="H4" s="60"/>
      <c r="I4" s="60"/>
      <c r="J4" s="60"/>
    </row>
    <row r="5" spans="2:12" x14ac:dyDescent="0.25">
      <c r="B5" s="8">
        <v>1</v>
      </c>
      <c r="C5" s="9" t="s">
        <v>16</v>
      </c>
      <c r="D5" s="35">
        <v>2999873704.8900008</v>
      </c>
      <c r="F5" s="45"/>
      <c r="G5" s="45"/>
      <c r="H5" s="45"/>
      <c r="I5" s="45"/>
      <c r="J5" s="60"/>
    </row>
    <row r="6" spans="2:12" x14ac:dyDescent="0.25">
      <c r="B6" s="10">
        <v>2</v>
      </c>
      <c r="C6" s="11" t="s">
        <v>17</v>
      </c>
      <c r="D6" s="18">
        <v>24616183.590000004</v>
      </c>
      <c r="F6" s="45"/>
      <c r="G6" s="45"/>
      <c r="H6" s="45"/>
      <c r="I6" s="45"/>
      <c r="J6" s="60"/>
    </row>
    <row r="7" spans="2:12" x14ac:dyDescent="0.25">
      <c r="B7" s="10">
        <v>3</v>
      </c>
      <c r="C7" s="11" t="s">
        <v>18</v>
      </c>
      <c r="D7" s="18">
        <v>205225323.86999997</v>
      </c>
      <c r="F7" s="45"/>
      <c r="G7" s="45"/>
      <c r="H7" s="45"/>
      <c r="I7" s="45"/>
      <c r="J7" s="60"/>
    </row>
    <row r="8" spans="2:12" x14ac:dyDescent="0.25">
      <c r="B8" s="10">
        <v>4</v>
      </c>
      <c r="C8" s="11" t="s">
        <v>19</v>
      </c>
      <c r="D8" s="18">
        <v>86778108.520000011</v>
      </c>
      <c r="F8" s="45"/>
      <c r="G8" s="45"/>
      <c r="H8" s="45"/>
      <c r="I8" s="45"/>
      <c r="J8" s="60"/>
    </row>
    <row r="9" spans="2:12" ht="15.75" thickBot="1" x14ac:dyDescent="0.3">
      <c r="B9" s="12">
        <v>5</v>
      </c>
      <c r="C9" s="13" t="s">
        <v>20</v>
      </c>
      <c r="D9" s="18">
        <v>223383455.91999999</v>
      </c>
      <c r="F9" s="45"/>
      <c r="G9" s="45"/>
      <c r="H9" s="45"/>
      <c r="I9" s="45"/>
      <c r="J9" s="60"/>
    </row>
    <row r="10" spans="2:12" ht="15.75" thickBot="1" x14ac:dyDescent="0.3">
      <c r="B10" s="133" t="s">
        <v>21</v>
      </c>
      <c r="C10" s="134"/>
      <c r="D10" s="37">
        <f t="shared" ref="D10" si="0">SUM(D5:D9)</f>
        <v>3539876776.7900009</v>
      </c>
      <c r="F10" s="45"/>
      <c r="G10" s="45"/>
      <c r="H10" s="45"/>
      <c r="I10" s="45"/>
      <c r="J10" s="60"/>
    </row>
    <row r="11" spans="2:12" x14ac:dyDescent="0.25">
      <c r="H11" s="60"/>
      <c r="I11" s="60"/>
      <c r="J11" s="60"/>
      <c r="K11" s="60"/>
      <c r="L11" s="60"/>
    </row>
    <row r="12" spans="2:12" x14ac:dyDescent="0.25">
      <c r="H12" s="60"/>
      <c r="I12" s="60"/>
      <c r="J12" s="60"/>
      <c r="K12" s="60"/>
      <c r="L12" s="60"/>
    </row>
    <row r="13" spans="2:12" x14ac:dyDescent="0.25">
      <c r="D13" s="55"/>
      <c r="E13" s="55"/>
      <c r="F13" s="55"/>
      <c r="G13" s="31"/>
    </row>
    <row r="14" spans="2:12" x14ac:dyDescent="0.25">
      <c r="D14" s="34"/>
      <c r="E14" s="34"/>
      <c r="F14" s="34"/>
    </row>
  </sheetData>
  <mergeCells count="2">
    <mergeCell ref="B10:C10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4" sqref="C14"/>
    </sheetView>
  </sheetViews>
  <sheetFormatPr baseColWidth="10" defaultRowHeight="15" x14ac:dyDescent="0.25"/>
  <cols>
    <col min="1" max="1" width="7.28515625" customWidth="1"/>
    <col min="2" max="2" width="60.85546875" bestFit="1" customWidth="1"/>
    <col min="3" max="4" width="16.28515625" bestFit="1" customWidth="1"/>
    <col min="5" max="5" width="19.28515625" customWidth="1"/>
    <col min="6" max="6" width="16.28515625" bestFit="1" customWidth="1"/>
    <col min="7" max="7" width="18.42578125" customWidth="1"/>
  </cols>
  <sheetData>
    <row r="2" spans="2:7" x14ac:dyDescent="0.25">
      <c r="C2" s="20"/>
      <c r="D2" s="27"/>
      <c r="E2" s="27"/>
      <c r="F2" s="27"/>
    </row>
    <row r="3" spans="2:7" ht="15.75" thickBot="1" x14ac:dyDescent="0.3">
      <c r="C3" s="20"/>
      <c r="D3" s="27"/>
      <c r="E3" s="27"/>
      <c r="F3" s="27"/>
    </row>
    <row r="4" spans="2:7" ht="15.75" customHeight="1" thickBot="1" x14ac:dyDescent="0.3">
      <c r="B4" s="82" t="s">
        <v>64</v>
      </c>
      <c r="C4" s="20"/>
      <c r="D4" s="27"/>
      <c r="E4" s="27"/>
      <c r="F4" s="27"/>
    </row>
    <row r="5" spans="2:7" ht="15.75" thickBot="1" x14ac:dyDescent="0.3">
      <c r="C5" s="20"/>
      <c r="D5" s="27"/>
      <c r="E5" s="27"/>
      <c r="F5" s="27"/>
    </row>
    <row r="6" spans="2:7" ht="15" customHeight="1" x14ac:dyDescent="0.25">
      <c r="B6" s="144" t="s">
        <v>0</v>
      </c>
      <c r="C6" s="130" t="s">
        <v>1</v>
      </c>
      <c r="D6" s="139" t="s">
        <v>12</v>
      </c>
      <c r="E6" s="130" t="s">
        <v>55</v>
      </c>
      <c r="F6" s="130" t="s">
        <v>13</v>
      </c>
      <c r="G6" s="130" t="s">
        <v>56</v>
      </c>
    </row>
    <row r="7" spans="2:7" ht="15.75" thickBot="1" x14ac:dyDescent="0.3">
      <c r="B7" s="145"/>
      <c r="C7" s="132"/>
      <c r="D7" s="140"/>
      <c r="E7" s="131"/>
      <c r="F7" s="132"/>
      <c r="G7" s="131"/>
    </row>
    <row r="8" spans="2:7" x14ac:dyDescent="0.25">
      <c r="B8" s="79" t="s">
        <v>37</v>
      </c>
      <c r="C8" s="86">
        <v>305911098.46071112</v>
      </c>
      <c r="D8" s="87">
        <v>288998890.26339543</v>
      </c>
      <c r="E8" s="88">
        <v>0.94471528400762561</v>
      </c>
      <c r="F8" s="89">
        <v>274965783.37497163</v>
      </c>
      <c r="G8" s="90">
        <v>0.89884213014352643</v>
      </c>
    </row>
    <row r="9" spans="2:7" x14ac:dyDescent="0.25">
      <c r="B9" s="79" t="s">
        <v>23</v>
      </c>
      <c r="C9" s="91">
        <v>336050049.42000002</v>
      </c>
      <c r="D9" s="92">
        <v>334745542.23000002</v>
      </c>
      <c r="E9" s="88">
        <v>0.99611811635721681</v>
      </c>
      <c r="F9" s="93">
        <v>334419255.18000001</v>
      </c>
      <c r="G9" s="88">
        <v>0.99514716857558971</v>
      </c>
    </row>
    <row r="10" spans="2:7" x14ac:dyDescent="0.25">
      <c r="B10" s="79" t="s">
        <v>24</v>
      </c>
      <c r="C10" s="91">
        <v>236725775.92999998</v>
      </c>
      <c r="D10" s="92">
        <v>234391730.72</v>
      </c>
      <c r="E10" s="88">
        <v>0.99014029967446315</v>
      </c>
      <c r="F10" s="93">
        <v>234220114.84999999</v>
      </c>
      <c r="G10" s="88">
        <v>0.98941534325885616</v>
      </c>
    </row>
    <row r="11" spans="2:7" x14ac:dyDescent="0.25">
      <c r="B11" s="79" t="s">
        <v>25</v>
      </c>
      <c r="C11" s="91">
        <v>273682796.67000008</v>
      </c>
      <c r="D11" s="92">
        <v>271926746.91000003</v>
      </c>
      <c r="E11" s="88">
        <v>0.99358363119141369</v>
      </c>
      <c r="F11" s="93">
        <v>269952215.24000001</v>
      </c>
      <c r="G11" s="88">
        <v>0.98636895897224297</v>
      </c>
    </row>
    <row r="12" spans="2:7" x14ac:dyDescent="0.25">
      <c r="B12" s="79" t="s">
        <v>26</v>
      </c>
      <c r="C12" s="91">
        <v>136043143.93999997</v>
      </c>
      <c r="D12" s="92">
        <v>135571966.44</v>
      </c>
      <c r="E12" s="88">
        <v>0.99653655828324739</v>
      </c>
      <c r="F12" s="93">
        <v>135287689.98999998</v>
      </c>
      <c r="G12" s="88">
        <v>0.99444695316411413</v>
      </c>
    </row>
    <row r="13" spans="2:7" x14ac:dyDescent="0.25">
      <c r="B13" s="79" t="s">
        <v>27</v>
      </c>
      <c r="C13" s="91">
        <v>257989821.38</v>
      </c>
      <c r="D13" s="92">
        <v>255652791.17999998</v>
      </c>
      <c r="E13" s="88">
        <v>0.99094138603027382</v>
      </c>
      <c r="F13" s="93">
        <v>255436534.88999996</v>
      </c>
      <c r="G13" s="88">
        <v>0.99010315028576557</v>
      </c>
    </row>
    <row r="14" spans="2:7" x14ac:dyDescent="0.25">
      <c r="B14" s="79" t="s">
        <v>28</v>
      </c>
      <c r="C14" s="91">
        <v>198107730.62</v>
      </c>
      <c r="D14" s="92">
        <v>197926868.78</v>
      </c>
      <c r="E14" s="88">
        <v>0.99908705309260781</v>
      </c>
      <c r="F14" s="93">
        <v>197831088.56</v>
      </c>
      <c r="G14" s="88">
        <v>0.99860357766385888</v>
      </c>
    </row>
    <row r="15" spans="2:7" x14ac:dyDescent="0.25">
      <c r="B15" s="79" t="s">
        <v>29</v>
      </c>
      <c r="C15" s="91">
        <v>210213556.74000001</v>
      </c>
      <c r="D15" s="92">
        <v>208287215.75999999</v>
      </c>
      <c r="E15" s="88">
        <v>0.99083626665247571</v>
      </c>
      <c r="F15" s="93">
        <v>208267145.92000002</v>
      </c>
      <c r="G15" s="88">
        <v>0.99074079307640761</v>
      </c>
    </row>
    <row r="16" spans="2:7" x14ac:dyDescent="0.25">
      <c r="B16" s="79" t="s">
        <v>30</v>
      </c>
      <c r="C16" s="91">
        <v>251496664.70999995</v>
      </c>
      <c r="D16" s="92">
        <v>249560646.19000006</v>
      </c>
      <c r="E16" s="88">
        <v>0.99230201115298167</v>
      </c>
      <c r="F16" s="93">
        <v>249546446.19000006</v>
      </c>
      <c r="G16" s="88">
        <v>0.99224554917160157</v>
      </c>
    </row>
    <row r="17" spans="2:7" x14ac:dyDescent="0.25">
      <c r="B17" s="79" t="s">
        <v>31</v>
      </c>
      <c r="C17" s="91">
        <v>100138313.67</v>
      </c>
      <c r="D17" s="92">
        <v>99189026.650000006</v>
      </c>
      <c r="E17" s="88">
        <v>0.99052024160174779</v>
      </c>
      <c r="F17" s="93">
        <v>99183626.650000006</v>
      </c>
      <c r="G17" s="88">
        <v>0.99046631618796666</v>
      </c>
    </row>
    <row r="18" spans="2:7" x14ac:dyDescent="0.25">
      <c r="B18" s="79" t="s">
        <v>32</v>
      </c>
      <c r="C18" s="91">
        <v>92488588.169999987</v>
      </c>
      <c r="D18" s="92">
        <v>91026836.540000007</v>
      </c>
      <c r="E18" s="88">
        <v>0.98419532983557723</v>
      </c>
      <c r="F18" s="93">
        <v>90457380.739999995</v>
      </c>
      <c r="G18" s="88">
        <v>0.97803829131582698</v>
      </c>
    </row>
    <row r="19" spans="2:7" x14ac:dyDescent="0.25">
      <c r="B19" s="79" t="s">
        <v>33</v>
      </c>
      <c r="C19" s="91">
        <v>162077658.88</v>
      </c>
      <c r="D19" s="92">
        <v>160606158.53999999</v>
      </c>
      <c r="E19" s="88">
        <v>0.99092101681275224</v>
      </c>
      <c r="F19" s="93">
        <v>160542199.07999998</v>
      </c>
      <c r="G19" s="88">
        <v>0.99052639450365676</v>
      </c>
    </row>
    <row r="20" spans="2:7" x14ac:dyDescent="0.25">
      <c r="B20" s="79" t="s">
        <v>41</v>
      </c>
      <c r="C20" s="91">
        <v>97891995.209999993</v>
      </c>
      <c r="D20" s="92">
        <v>97891995.209999979</v>
      </c>
      <c r="E20" s="88">
        <v>0.99999999999999989</v>
      </c>
      <c r="F20" s="93">
        <v>97891850.419999987</v>
      </c>
      <c r="G20" s="88">
        <v>0.99999852092094255</v>
      </c>
    </row>
    <row r="21" spans="2:7" x14ac:dyDescent="0.25">
      <c r="B21" s="79" t="s">
        <v>2</v>
      </c>
      <c r="C21" s="91">
        <v>103968873.72</v>
      </c>
      <c r="D21" s="92">
        <v>103833569.73</v>
      </c>
      <c r="E21" s="88">
        <v>0.9986986106018193</v>
      </c>
      <c r="F21" s="93">
        <v>103833569.73</v>
      </c>
      <c r="G21" s="88">
        <v>0.9986986106018193</v>
      </c>
    </row>
    <row r="22" spans="2:7" x14ac:dyDescent="0.25">
      <c r="B22" s="79" t="s">
        <v>3</v>
      </c>
      <c r="C22" s="91">
        <v>83873582.060000002</v>
      </c>
      <c r="D22" s="92">
        <v>83651648.959999979</v>
      </c>
      <c r="E22" s="88">
        <v>0.99735395705597429</v>
      </c>
      <c r="F22" s="93">
        <v>83651648.959999979</v>
      </c>
      <c r="G22" s="88">
        <v>0.99735395705597429</v>
      </c>
    </row>
    <row r="23" spans="2:7" x14ac:dyDescent="0.25">
      <c r="B23" s="79" t="s">
        <v>4</v>
      </c>
      <c r="C23" s="91">
        <v>41546274.590000004</v>
      </c>
      <c r="D23" s="92">
        <v>41516682.259999998</v>
      </c>
      <c r="E23" s="88">
        <v>0.99928772602857807</v>
      </c>
      <c r="F23" s="93">
        <v>41516681.990000002</v>
      </c>
      <c r="G23" s="88">
        <v>0.99928771952980056</v>
      </c>
    </row>
    <row r="24" spans="2:7" x14ac:dyDescent="0.25">
      <c r="B24" s="79" t="s">
        <v>5</v>
      </c>
      <c r="C24" s="91">
        <v>84362215.149999991</v>
      </c>
      <c r="D24" s="92">
        <v>84362215.150000006</v>
      </c>
      <c r="E24" s="88">
        <v>1.0000000000000002</v>
      </c>
      <c r="F24" s="93">
        <v>84362215.150000006</v>
      </c>
      <c r="G24" s="88">
        <v>1.0000000000000002</v>
      </c>
    </row>
    <row r="25" spans="2:7" x14ac:dyDescent="0.25">
      <c r="B25" s="79" t="s">
        <v>6</v>
      </c>
      <c r="C25" s="91">
        <v>68814182.549999997</v>
      </c>
      <c r="D25" s="92">
        <v>68762042.409999996</v>
      </c>
      <c r="E25" s="88">
        <v>0.99924230532038771</v>
      </c>
      <c r="F25" s="93">
        <v>68762042.409999996</v>
      </c>
      <c r="G25" s="88">
        <v>0.99924230532038771</v>
      </c>
    </row>
    <row r="26" spans="2:7" x14ac:dyDescent="0.25">
      <c r="B26" s="79" t="s">
        <v>38</v>
      </c>
      <c r="C26" s="91">
        <v>107134423.06061949</v>
      </c>
      <c r="D26" s="92">
        <v>92988619.907229021</v>
      </c>
      <c r="E26" s="88">
        <v>0.86796211012975355</v>
      </c>
      <c r="F26" s="93">
        <v>87541764.299002185</v>
      </c>
      <c r="G26" s="88">
        <v>0.8171207889873896</v>
      </c>
    </row>
    <row r="27" spans="2:7" x14ac:dyDescent="0.25">
      <c r="B27" s="79" t="s">
        <v>7</v>
      </c>
      <c r="C27" s="91">
        <v>87176562.720000014</v>
      </c>
      <c r="D27" s="92">
        <v>87009571.079999998</v>
      </c>
      <c r="E27" s="88">
        <v>0.99808444340095892</v>
      </c>
      <c r="F27" s="93">
        <v>84325286.450000003</v>
      </c>
      <c r="G27" s="88">
        <v>0.9672930867995112</v>
      </c>
    </row>
    <row r="28" spans="2:7" x14ac:dyDescent="0.25">
      <c r="B28" s="79" t="s">
        <v>39</v>
      </c>
      <c r="C28" s="91">
        <v>3882615.95</v>
      </c>
      <c r="D28" s="92">
        <v>3695800.95</v>
      </c>
      <c r="E28" s="88">
        <v>0.95188424443576503</v>
      </c>
      <c r="F28" s="93">
        <v>3695800.95</v>
      </c>
      <c r="G28" s="88">
        <v>0.95188424443576503</v>
      </c>
    </row>
    <row r="29" spans="2:7" x14ac:dyDescent="0.25">
      <c r="B29" s="79" t="s">
        <v>40</v>
      </c>
      <c r="C29" s="91">
        <v>27140837.220000003</v>
      </c>
      <c r="D29" s="92">
        <v>26711699.290000003</v>
      </c>
      <c r="E29" s="88">
        <v>0.98418847854539393</v>
      </c>
      <c r="F29" s="93">
        <v>26482708.620000001</v>
      </c>
      <c r="G29" s="88">
        <v>0.97575135230113574</v>
      </c>
    </row>
    <row r="30" spans="2:7" x14ac:dyDescent="0.25">
      <c r="B30" s="79" t="s">
        <v>42</v>
      </c>
      <c r="C30" s="91">
        <v>198624387.74000001</v>
      </c>
      <c r="D30" s="92">
        <v>196330601.71000004</v>
      </c>
      <c r="E30" s="88">
        <v>0.98845163951869519</v>
      </c>
      <c r="F30" s="93">
        <v>195382517.54000005</v>
      </c>
      <c r="G30" s="88">
        <v>0.98367838795181795</v>
      </c>
    </row>
    <row r="31" spans="2:7" x14ac:dyDescent="0.25">
      <c r="B31" s="79" t="s">
        <v>43</v>
      </c>
      <c r="C31" s="91">
        <v>53644506.560000002</v>
      </c>
      <c r="D31" s="92">
        <v>53360801.340000004</v>
      </c>
      <c r="E31" s="88">
        <v>0.99471138354711719</v>
      </c>
      <c r="F31" s="93">
        <v>52920457.540000007</v>
      </c>
      <c r="G31" s="88">
        <v>0.9865028300858697</v>
      </c>
    </row>
    <row r="32" spans="2:7" x14ac:dyDescent="0.25">
      <c r="B32" s="79" t="s">
        <v>34</v>
      </c>
      <c r="C32" s="91">
        <v>80875441.650000006</v>
      </c>
      <c r="D32" s="92">
        <v>79152566.75</v>
      </c>
      <c r="E32" s="88">
        <v>0.97869718093836211</v>
      </c>
      <c r="F32" s="93">
        <v>79152566.75</v>
      </c>
      <c r="G32" s="88">
        <v>0.97869718093836211</v>
      </c>
    </row>
    <row r="33" spans="2:7" x14ac:dyDescent="0.25">
      <c r="B33" s="79" t="s">
        <v>44</v>
      </c>
      <c r="C33" s="91">
        <v>58629142.358669385</v>
      </c>
      <c r="D33" s="92">
        <v>57359299.759375483</v>
      </c>
      <c r="E33" s="88">
        <v>0.97834110225379867</v>
      </c>
      <c r="F33" s="93">
        <v>57121613.626026139</v>
      </c>
      <c r="G33" s="88">
        <v>0.97428704101757457</v>
      </c>
    </row>
    <row r="34" spans="2:7" x14ac:dyDescent="0.25">
      <c r="B34" s="79" t="s">
        <v>45</v>
      </c>
      <c r="C34" s="91">
        <v>131873491.97</v>
      </c>
      <c r="D34" s="92">
        <v>125244667.38000001</v>
      </c>
      <c r="E34" s="88">
        <v>0.94973345673209297</v>
      </c>
      <c r="F34" s="93">
        <v>124502304.98</v>
      </c>
      <c r="G34" s="88">
        <v>0.94410410401753164</v>
      </c>
    </row>
    <row r="35" spans="2:7" x14ac:dyDescent="0.25">
      <c r="B35" s="79" t="s">
        <v>46</v>
      </c>
      <c r="C35" s="91">
        <v>49512196.100000001</v>
      </c>
      <c r="D35" s="92">
        <v>49431784.549999997</v>
      </c>
      <c r="E35" s="88">
        <v>0.99837592439168732</v>
      </c>
      <c r="F35" s="93">
        <v>49323981.219999999</v>
      </c>
      <c r="G35" s="88">
        <v>0.9961986157992293</v>
      </c>
    </row>
    <row r="36" spans="2:7" x14ac:dyDescent="0.25">
      <c r="B36" s="79" t="s">
        <v>47</v>
      </c>
      <c r="C36" s="91">
        <v>2707602.6</v>
      </c>
      <c r="D36" s="92">
        <v>2638603.44</v>
      </c>
      <c r="E36" s="88">
        <v>0.97451651139646556</v>
      </c>
      <c r="F36" s="93">
        <v>2638603.44</v>
      </c>
      <c r="G36" s="88">
        <v>0.97451651139646556</v>
      </c>
    </row>
    <row r="37" spans="2:7" x14ac:dyDescent="0.25">
      <c r="B37" s="79" t="s">
        <v>35</v>
      </c>
      <c r="C37" s="91">
        <v>62360706.149999999</v>
      </c>
      <c r="D37" s="92">
        <v>60930083.490000002</v>
      </c>
      <c r="E37" s="88">
        <v>0.97705890859287525</v>
      </c>
      <c r="F37" s="93">
        <v>60910483.490000002</v>
      </c>
      <c r="G37" s="88">
        <v>0.97674460811088815</v>
      </c>
    </row>
    <row r="38" spans="2:7" x14ac:dyDescent="0.25">
      <c r="B38" s="79" t="s">
        <v>48</v>
      </c>
      <c r="C38" s="91">
        <v>17824216.289999999</v>
      </c>
      <c r="D38" s="92">
        <v>15564000.219999999</v>
      </c>
      <c r="E38" s="88">
        <v>0.87319408420396805</v>
      </c>
      <c r="F38" s="93">
        <v>15149500.209999997</v>
      </c>
      <c r="G38" s="88">
        <v>0.84993920425547065</v>
      </c>
    </row>
    <row r="39" spans="2:7" x14ac:dyDescent="0.25">
      <c r="B39" s="79" t="s">
        <v>36</v>
      </c>
      <c r="C39" s="91">
        <v>116400184.83</v>
      </c>
      <c r="D39" s="92">
        <v>115390925.66000001</v>
      </c>
      <c r="E39" s="88">
        <v>0.99132940234180911</v>
      </c>
      <c r="F39" s="93">
        <v>110523613.58000001</v>
      </c>
      <c r="G39" s="88">
        <v>0.94951407286352174</v>
      </c>
    </row>
    <row r="40" spans="2:7" x14ac:dyDescent="0.25">
      <c r="B40" s="79" t="s">
        <v>49</v>
      </c>
      <c r="C40" s="91">
        <v>11951299.880000003</v>
      </c>
      <c r="D40" s="92">
        <v>11542117.300000003</v>
      </c>
      <c r="E40" s="88">
        <v>0.96576250415364862</v>
      </c>
      <c r="F40" s="93">
        <v>11467717.300000001</v>
      </c>
      <c r="G40" s="88">
        <v>0.9595372398939418</v>
      </c>
    </row>
    <row r="41" spans="2:7" x14ac:dyDescent="0.25">
      <c r="B41" s="79" t="s">
        <v>8</v>
      </c>
      <c r="C41" s="91">
        <v>0</v>
      </c>
      <c r="D41" s="92">
        <v>0</v>
      </c>
      <c r="E41" s="88">
        <v>0</v>
      </c>
      <c r="F41" s="93">
        <v>0</v>
      </c>
      <c r="G41" s="88">
        <v>0</v>
      </c>
    </row>
    <row r="42" spans="2:7" x14ac:dyDescent="0.25">
      <c r="B42" s="79" t="s">
        <v>9</v>
      </c>
      <c r="C42" s="91">
        <v>47577201.490000002</v>
      </c>
      <c r="D42" s="92">
        <v>47501563.769999996</v>
      </c>
      <c r="E42" s="88">
        <v>0.99841021082301562</v>
      </c>
      <c r="F42" s="93">
        <v>47501563.769999996</v>
      </c>
      <c r="G42" s="88">
        <v>0.99841021082301562</v>
      </c>
    </row>
    <row r="43" spans="2:7" x14ac:dyDescent="0.25">
      <c r="B43" s="79" t="s">
        <v>10</v>
      </c>
      <c r="C43" s="91">
        <v>134503233</v>
      </c>
      <c r="D43" s="92">
        <v>134371193.5</v>
      </c>
      <c r="E43" s="88">
        <v>0.99901831727717649</v>
      </c>
      <c r="F43" s="93">
        <v>134371193.5</v>
      </c>
      <c r="G43" s="88">
        <v>0.99901831727717649</v>
      </c>
    </row>
    <row r="44" spans="2:7" x14ac:dyDescent="0.25">
      <c r="B44" s="79" t="s">
        <v>11</v>
      </c>
      <c r="C44" s="91">
        <v>27244623.48</v>
      </c>
      <c r="D44" s="92">
        <v>27178936.560000002</v>
      </c>
      <c r="E44" s="88">
        <v>0.99758899512602117</v>
      </c>
      <c r="F44" s="93">
        <v>27178936.560000002</v>
      </c>
      <c r="G44" s="88">
        <v>0.99758899512602117</v>
      </c>
    </row>
    <row r="45" spans="2:7" x14ac:dyDescent="0.25">
      <c r="B45" s="79" t="s">
        <v>50</v>
      </c>
      <c r="C45" s="91">
        <v>37513621.350000001</v>
      </c>
      <c r="D45" s="92">
        <v>29001346.020000003</v>
      </c>
      <c r="E45" s="88">
        <v>0.773088413656977</v>
      </c>
      <c r="F45" s="93">
        <v>28673322.020000003</v>
      </c>
      <c r="G45" s="88">
        <v>0.76434428317329062</v>
      </c>
    </row>
    <row r="46" spans="2:7" x14ac:dyDescent="0.25">
      <c r="B46" s="79" t="s">
        <v>51</v>
      </c>
      <c r="C46" s="91">
        <v>8601591.2199999988</v>
      </c>
      <c r="D46" s="92">
        <v>8565649.8999999985</v>
      </c>
      <c r="E46" s="88">
        <v>0.99582154986435167</v>
      </c>
      <c r="F46" s="93">
        <v>8549149.8999999985</v>
      </c>
      <c r="G46" s="88">
        <v>0.99390330013845973</v>
      </c>
    </row>
    <row r="47" spans="2:7" x14ac:dyDescent="0.25">
      <c r="B47" s="79" t="s">
        <v>52</v>
      </c>
      <c r="C47" s="91">
        <v>40181310.75</v>
      </c>
      <c r="D47" s="92">
        <v>26237153.66</v>
      </c>
      <c r="E47" s="88">
        <v>0.65296908364294715</v>
      </c>
      <c r="F47" s="93">
        <v>22329851.66</v>
      </c>
      <c r="G47" s="88">
        <v>0.555727308124213</v>
      </c>
    </row>
    <row r="48" spans="2:7" ht="15.75" thickBot="1" x14ac:dyDescent="0.3">
      <c r="B48" s="80" t="s">
        <v>53</v>
      </c>
      <c r="C48" s="91">
        <v>13600745.969999999</v>
      </c>
      <c r="D48" s="92">
        <v>12049471</v>
      </c>
      <c r="E48" s="88">
        <v>0.88594192014013484</v>
      </c>
      <c r="F48" s="93">
        <v>11930071</v>
      </c>
      <c r="G48" s="88">
        <v>0.87716298990620745</v>
      </c>
    </row>
    <row r="49" spans="2:7" ht="15.75" thickBot="1" x14ac:dyDescent="0.3">
      <c r="B49" s="81" t="s">
        <v>54</v>
      </c>
      <c r="C49" s="94">
        <v>4360342264.2099991</v>
      </c>
      <c r="D49" s="95">
        <v>4270159031.1599998</v>
      </c>
      <c r="E49" s="96">
        <v>0.97931739584063626</v>
      </c>
      <c r="F49" s="94">
        <v>4231800497.7299991</v>
      </c>
      <c r="G49" s="96">
        <v>0.97052025765612937</v>
      </c>
    </row>
    <row r="50" spans="2:7" x14ac:dyDescent="0.25">
      <c r="B50" s="41"/>
      <c r="C50" s="55"/>
      <c r="D50" s="55"/>
      <c r="E50" s="55"/>
      <c r="F50" s="55"/>
    </row>
    <row r="51" spans="2:7" x14ac:dyDescent="0.25">
      <c r="C51" s="62"/>
      <c r="D51" s="63"/>
      <c r="E51" s="63"/>
      <c r="F51" s="64"/>
    </row>
    <row r="52" spans="2:7" x14ac:dyDescent="0.25">
      <c r="C52" s="60"/>
      <c r="D52" s="60"/>
      <c r="E52" s="60"/>
      <c r="F52" s="60"/>
    </row>
    <row r="53" spans="2:7" x14ac:dyDescent="0.25">
      <c r="D53" s="26"/>
    </row>
  </sheetData>
  <mergeCells count="6">
    <mergeCell ref="G6:G7"/>
    <mergeCell ref="F6:F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2"/>
  <sheetViews>
    <sheetView showGridLines="0" workbookViewId="0">
      <selection activeCell="C4" sqref="C4:G12"/>
    </sheetView>
  </sheetViews>
  <sheetFormatPr baseColWidth="10" defaultRowHeight="15" x14ac:dyDescent="0.25"/>
  <cols>
    <col min="4" max="4" width="22" bestFit="1" customWidth="1"/>
    <col min="5" max="5" width="20.42578125" customWidth="1"/>
    <col min="6" max="6" width="14" bestFit="1" customWidth="1"/>
    <col min="7" max="7" width="12.7109375" bestFit="1" customWidth="1"/>
  </cols>
  <sheetData>
    <row r="3" spans="3:7" ht="15.75" thickBot="1" x14ac:dyDescent="0.3"/>
    <row r="4" spans="3:7" ht="15.75" thickBot="1" x14ac:dyDescent="0.3">
      <c r="C4" s="141" t="s">
        <v>65</v>
      </c>
      <c r="D4" s="146"/>
      <c r="E4" s="147"/>
    </row>
    <row r="5" spans="3:7" ht="15.75" thickBot="1" x14ac:dyDescent="0.3"/>
    <row r="6" spans="3:7" ht="15.75" thickBot="1" x14ac:dyDescent="0.3">
      <c r="C6" s="6" t="s">
        <v>14</v>
      </c>
      <c r="D6" s="7" t="s">
        <v>15</v>
      </c>
      <c r="E6" s="97" t="s">
        <v>66</v>
      </c>
      <c r="F6" s="97" t="s">
        <v>12</v>
      </c>
      <c r="G6" s="97" t="s">
        <v>13</v>
      </c>
    </row>
    <row r="7" spans="3:7" x14ac:dyDescent="0.25">
      <c r="C7" s="8">
        <v>1</v>
      </c>
      <c r="D7" s="9" t="s">
        <v>16</v>
      </c>
      <c r="E7" s="83">
        <v>3858044439.7399974</v>
      </c>
      <c r="F7" s="83">
        <v>3856099145.0199971</v>
      </c>
      <c r="G7" s="98">
        <v>3856094713.4199977</v>
      </c>
    </row>
    <row r="8" spans="3:7" x14ac:dyDescent="0.25">
      <c r="C8" s="10">
        <v>2</v>
      </c>
      <c r="D8" s="11" t="s">
        <v>17</v>
      </c>
      <c r="E8" s="84">
        <v>31334628.990000002</v>
      </c>
      <c r="F8" s="84">
        <v>23551783.850000013</v>
      </c>
      <c r="G8" s="84">
        <v>20230599.890000008</v>
      </c>
    </row>
    <row r="9" spans="3:7" x14ac:dyDescent="0.25">
      <c r="C9" s="10">
        <v>3</v>
      </c>
      <c r="D9" s="11" t="s">
        <v>18</v>
      </c>
      <c r="E9" s="84">
        <v>219522938.10000017</v>
      </c>
      <c r="F9" s="84">
        <v>198659728.04000008</v>
      </c>
      <c r="G9" s="84">
        <v>186802459.22</v>
      </c>
    </row>
    <row r="10" spans="3:7" x14ac:dyDescent="0.25">
      <c r="C10" s="10">
        <v>4</v>
      </c>
      <c r="D10" s="11" t="s">
        <v>19</v>
      </c>
      <c r="E10" s="84">
        <v>54878045.949999996</v>
      </c>
      <c r="F10" s="84">
        <v>32120188.68</v>
      </c>
      <c r="G10" s="84">
        <v>22735623.609999996</v>
      </c>
    </row>
    <row r="11" spans="3:7" ht="15.75" thickBot="1" x14ac:dyDescent="0.3">
      <c r="C11" s="12">
        <v>5</v>
      </c>
      <c r="D11" s="13" t="s">
        <v>20</v>
      </c>
      <c r="E11" s="84">
        <v>196562211.42999983</v>
      </c>
      <c r="F11" s="84">
        <v>159728185.5699999</v>
      </c>
      <c r="G11" s="84">
        <v>145937101.58999997</v>
      </c>
    </row>
    <row r="12" spans="3:7" ht="15.75" thickBot="1" x14ac:dyDescent="0.3">
      <c r="C12" s="133" t="s">
        <v>21</v>
      </c>
      <c r="D12" s="134"/>
      <c r="E12" s="85">
        <v>4360342264.2099972</v>
      </c>
      <c r="F12" s="85">
        <v>4270159031.1599965</v>
      </c>
      <c r="G12" s="85">
        <v>4231800497.7299976</v>
      </c>
    </row>
  </sheetData>
  <mergeCells count="2">
    <mergeCell ref="C4:E4"/>
    <mergeCell ref="C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opLeftCell="A31" zoomScale="90" zoomScaleNormal="90" workbookViewId="0">
      <pane xSplit="1" topLeftCell="R1" activePane="topRight" state="frozen"/>
      <selection pane="topRight" activeCell="U49" sqref="U49"/>
    </sheetView>
  </sheetViews>
  <sheetFormatPr baseColWidth="10" defaultRowHeight="15" x14ac:dyDescent="0.25"/>
  <cols>
    <col min="1" max="1" width="64" customWidth="1"/>
    <col min="2" max="2" width="18.28515625" customWidth="1"/>
    <col min="3" max="3" width="16.7109375" customWidth="1"/>
    <col min="4" max="4" width="19.5703125" customWidth="1"/>
    <col min="5" max="5" width="14.5703125" customWidth="1"/>
    <col min="6" max="6" width="15.5703125" customWidth="1"/>
    <col min="7" max="7" width="18.42578125" customWidth="1"/>
    <col min="8" max="8" width="17.5703125" customWidth="1"/>
    <col min="9" max="9" width="20.140625" customWidth="1"/>
    <col min="10" max="10" width="16.85546875" customWidth="1"/>
    <col min="11" max="11" width="18.42578125" customWidth="1"/>
    <col min="12" max="12" width="16.7109375" customWidth="1"/>
    <col min="13" max="13" width="17.42578125" customWidth="1"/>
    <col min="14" max="14" width="16.140625" customWidth="1"/>
    <col min="15" max="15" width="15.140625" customWidth="1"/>
    <col min="16" max="16" width="16.140625" customWidth="1"/>
    <col min="17" max="17" width="16.42578125" customWidth="1"/>
    <col min="18" max="18" width="16.85546875" customWidth="1"/>
    <col min="19" max="19" width="16.42578125" customWidth="1"/>
    <col min="20" max="20" width="17.28515625" customWidth="1"/>
    <col min="21" max="21" width="14.28515625" customWidth="1"/>
  </cols>
  <sheetData>
    <row r="1" spans="1:21" x14ac:dyDescent="0.25">
      <c r="B1" s="20"/>
      <c r="C1" s="27"/>
      <c r="D1" s="27"/>
      <c r="E1" s="27"/>
    </row>
    <row r="2" spans="1:21" ht="15.75" thickBot="1" x14ac:dyDescent="0.3">
      <c r="B2" s="20"/>
      <c r="C2" s="27"/>
      <c r="D2" s="27"/>
      <c r="E2" s="27"/>
    </row>
    <row r="3" spans="1:21" ht="30.75" thickBot="1" x14ac:dyDescent="0.3">
      <c r="A3" s="99" t="s">
        <v>80</v>
      </c>
    </row>
    <row r="4" spans="1:21" ht="15.75" thickBot="1" x14ac:dyDescent="0.3">
      <c r="B4" s="149" t="s">
        <v>79</v>
      </c>
      <c r="C4" s="150"/>
      <c r="D4" s="150"/>
      <c r="E4" s="150"/>
      <c r="F4" s="151"/>
      <c r="G4" s="149" t="s">
        <v>86</v>
      </c>
      <c r="H4" s="150"/>
      <c r="I4" s="150"/>
      <c r="J4" s="150"/>
      <c r="K4" s="151"/>
      <c r="L4" s="149" t="s">
        <v>85</v>
      </c>
      <c r="M4" s="150"/>
      <c r="N4" s="150"/>
      <c r="O4" s="150"/>
      <c r="P4" s="151"/>
      <c r="Q4" s="149" t="s">
        <v>89</v>
      </c>
      <c r="R4" s="150"/>
      <c r="S4" s="150"/>
      <c r="T4" s="150"/>
      <c r="U4" s="151"/>
    </row>
    <row r="5" spans="1:21" ht="15" customHeight="1" x14ac:dyDescent="0.25">
      <c r="A5" s="144" t="s">
        <v>0</v>
      </c>
      <c r="B5" s="152" t="s">
        <v>1</v>
      </c>
      <c r="C5" s="152" t="s">
        <v>12</v>
      </c>
      <c r="D5" s="152" t="s">
        <v>55</v>
      </c>
      <c r="E5" s="152" t="s">
        <v>13</v>
      </c>
      <c r="F5" s="152" t="s">
        <v>56</v>
      </c>
      <c r="G5" s="152" t="s">
        <v>1</v>
      </c>
      <c r="H5" s="152" t="s">
        <v>12</v>
      </c>
      <c r="I5" s="152" t="s">
        <v>55</v>
      </c>
      <c r="J5" s="152" t="s">
        <v>13</v>
      </c>
      <c r="K5" s="152" t="s">
        <v>56</v>
      </c>
      <c r="L5" s="152" t="s">
        <v>66</v>
      </c>
      <c r="M5" s="152" t="s">
        <v>12</v>
      </c>
      <c r="N5" s="152" t="s">
        <v>83</v>
      </c>
      <c r="O5" s="152" t="s">
        <v>13</v>
      </c>
      <c r="P5" s="152" t="s">
        <v>84</v>
      </c>
      <c r="Q5" s="152" t="s">
        <v>66</v>
      </c>
      <c r="R5" s="152" t="s">
        <v>12</v>
      </c>
      <c r="S5" s="152" t="s">
        <v>83</v>
      </c>
      <c r="T5" s="152" t="s">
        <v>13</v>
      </c>
      <c r="U5" s="152" t="s">
        <v>84</v>
      </c>
    </row>
    <row r="6" spans="1:21" ht="15.75" thickBot="1" x14ac:dyDescent="0.3">
      <c r="A6" s="145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:21" x14ac:dyDescent="0.25">
      <c r="A7" s="79" t="s">
        <v>37</v>
      </c>
      <c r="B7" s="100">
        <v>328330659.59000003</v>
      </c>
      <c r="C7" s="101">
        <v>93920658.270000011</v>
      </c>
      <c r="D7" s="102">
        <f>(C7/B7)</f>
        <v>0.28605509576011751</v>
      </c>
      <c r="E7" s="103">
        <v>66163350.769999996</v>
      </c>
      <c r="F7" s="104">
        <f>+E7/B7</f>
        <v>0.20151438447028031</v>
      </c>
      <c r="G7" s="115">
        <v>279645773.89999998</v>
      </c>
      <c r="H7" s="116">
        <v>96731591.850000009</v>
      </c>
      <c r="I7" s="117">
        <f>IFERROR((H7/G7),"-")</f>
        <v>0.34590757622030355</v>
      </c>
      <c r="J7" s="118">
        <v>103264980.75999998</v>
      </c>
      <c r="K7" s="119">
        <f>IFERROR(J7/G7,"-")</f>
        <v>0.36927066452621254</v>
      </c>
      <c r="L7" s="120">
        <v>474607414.65999997</v>
      </c>
      <c r="M7" s="120">
        <v>62956209.020000003</v>
      </c>
      <c r="N7" s="117">
        <v>0.13264902122336347</v>
      </c>
      <c r="O7" s="120">
        <v>77415391.75</v>
      </c>
      <c r="P7" s="119">
        <v>0.16311458556849343</v>
      </c>
      <c r="Q7" s="120">
        <v>700841202.23999989</v>
      </c>
      <c r="R7" s="120">
        <v>75666157.979999989</v>
      </c>
      <c r="S7" s="117">
        <v>0.10796476825015271</v>
      </c>
      <c r="T7" s="120">
        <v>80851676.789999992</v>
      </c>
      <c r="U7" s="119">
        <v>0.11536376076575575</v>
      </c>
    </row>
    <row r="8" spans="1:21" x14ac:dyDescent="0.25">
      <c r="A8" s="79" t="s">
        <v>23</v>
      </c>
      <c r="B8" s="105">
        <v>380376301.62</v>
      </c>
      <c r="C8" s="106">
        <v>59124118.539999999</v>
      </c>
      <c r="D8" s="102">
        <f t="shared" ref="D8:D48" si="0">(C8/B8)</f>
        <v>0.15543586256082176</v>
      </c>
      <c r="E8" s="107">
        <v>59088348.539999999</v>
      </c>
      <c r="F8" s="102">
        <f t="shared" ref="F8:F48" si="1">+E8/B8</f>
        <v>0.15534182410509342</v>
      </c>
      <c r="G8" s="120">
        <v>380644635.58999997</v>
      </c>
      <c r="H8" s="120">
        <v>146936919.75999999</v>
      </c>
      <c r="I8" s="117">
        <f t="shared" ref="I8:I47" si="2">IFERROR((H8/G8),"-")</f>
        <v>0.38602125452851177</v>
      </c>
      <c r="J8" s="120">
        <v>146667589.47</v>
      </c>
      <c r="K8" s="119">
        <f t="shared" ref="K8:K48" si="3">IFERROR(J8/G8,"-")</f>
        <v>0.3853136909250407</v>
      </c>
      <c r="L8" s="120">
        <v>381050859.55000001</v>
      </c>
      <c r="M8" s="120">
        <v>70464163.560000002</v>
      </c>
      <c r="N8" s="117">
        <v>0.18492062619466149</v>
      </c>
      <c r="O8" s="120">
        <v>70106848.679999992</v>
      </c>
      <c r="P8" s="119">
        <v>0.1839829170384035</v>
      </c>
      <c r="Q8" s="120">
        <v>419217469.75</v>
      </c>
      <c r="R8" s="120">
        <v>139460180.04999998</v>
      </c>
      <c r="S8" s="117">
        <v>0.33266786361066236</v>
      </c>
      <c r="T8" s="120">
        <v>139986319.95999998</v>
      </c>
      <c r="U8" s="119">
        <v>0.33392291605471669</v>
      </c>
    </row>
    <row r="9" spans="1:21" x14ac:dyDescent="0.25">
      <c r="A9" s="79" t="s">
        <v>24</v>
      </c>
      <c r="B9" s="105">
        <v>289779449.78000003</v>
      </c>
      <c r="C9" s="106">
        <v>41427585.730000004</v>
      </c>
      <c r="D9" s="102">
        <f t="shared" si="0"/>
        <v>0.14296246942787608</v>
      </c>
      <c r="E9" s="107">
        <v>41374204.13000001</v>
      </c>
      <c r="F9" s="102">
        <f t="shared" si="1"/>
        <v>0.14277825484661255</v>
      </c>
      <c r="G9" s="120">
        <v>287509229.5</v>
      </c>
      <c r="H9" s="120">
        <v>106999724.45999998</v>
      </c>
      <c r="I9" s="117">
        <f t="shared" si="2"/>
        <v>0.37216100730428892</v>
      </c>
      <c r="J9" s="120">
        <v>106470141.54999998</v>
      </c>
      <c r="K9" s="119">
        <f t="shared" si="3"/>
        <v>0.37031903892323564</v>
      </c>
      <c r="L9" s="120">
        <v>292978927.12</v>
      </c>
      <c r="M9" s="120">
        <v>51188061.739999995</v>
      </c>
      <c r="N9" s="117">
        <v>0.17471584814369293</v>
      </c>
      <c r="O9" s="120">
        <v>51340151.609999992</v>
      </c>
      <c r="P9" s="119">
        <v>0.1752349635336462</v>
      </c>
      <c r="Q9" s="120">
        <v>302601406.89000005</v>
      </c>
      <c r="R9" s="120">
        <v>100902283.67</v>
      </c>
      <c r="S9" s="117">
        <v>0.33344948626322624</v>
      </c>
      <c r="T9" s="120">
        <v>98943452.640000001</v>
      </c>
      <c r="U9" s="119">
        <v>0.32697618182577509</v>
      </c>
    </row>
    <row r="10" spans="1:21" x14ac:dyDescent="0.25">
      <c r="A10" s="79" t="s">
        <v>25</v>
      </c>
      <c r="B10" s="105">
        <v>340723698.33000004</v>
      </c>
      <c r="C10" s="106">
        <v>49172739.980000004</v>
      </c>
      <c r="D10" s="102">
        <f t="shared" si="0"/>
        <v>0.14431852031723044</v>
      </c>
      <c r="E10" s="107">
        <v>48708294.980000004</v>
      </c>
      <c r="F10" s="102">
        <f t="shared" si="1"/>
        <v>0.1429554070313733</v>
      </c>
      <c r="G10" s="120">
        <v>335972774.31999993</v>
      </c>
      <c r="H10" s="120">
        <v>121240276.71999998</v>
      </c>
      <c r="I10" s="117">
        <f t="shared" si="2"/>
        <v>0.36086339723624072</v>
      </c>
      <c r="J10" s="120">
        <v>120568991.78999998</v>
      </c>
      <c r="K10" s="119">
        <f t="shared" si="3"/>
        <v>0.35886536352247128</v>
      </c>
      <c r="L10" s="120">
        <v>331150348.87000006</v>
      </c>
      <c r="M10" s="120">
        <v>57717304.549999997</v>
      </c>
      <c r="N10" s="117">
        <v>0.17429335269297308</v>
      </c>
      <c r="O10" s="120">
        <v>58456668.229999989</v>
      </c>
      <c r="P10" s="119">
        <v>0.17652606566616774</v>
      </c>
      <c r="Q10" s="120">
        <v>348496727.73000002</v>
      </c>
      <c r="R10" s="120">
        <v>117697790.67000002</v>
      </c>
      <c r="S10" s="117">
        <v>0.33772997364034679</v>
      </c>
      <c r="T10" s="120">
        <v>114758630.83000001</v>
      </c>
      <c r="U10" s="119">
        <v>0.32929615028956588</v>
      </c>
    </row>
    <row r="11" spans="1:21" x14ac:dyDescent="0.25">
      <c r="A11" s="79" t="s">
        <v>26</v>
      </c>
      <c r="B11" s="105">
        <v>153757017.68000001</v>
      </c>
      <c r="C11" s="106">
        <v>24162108.200000003</v>
      </c>
      <c r="D11" s="102">
        <f t="shared" si="0"/>
        <v>0.15714475062391184</v>
      </c>
      <c r="E11" s="107">
        <v>23488747.509999998</v>
      </c>
      <c r="F11" s="102">
        <f t="shared" si="1"/>
        <v>0.15276536879041785</v>
      </c>
      <c r="G11" s="120">
        <v>153381308.55000001</v>
      </c>
      <c r="H11" s="120">
        <v>59242755.080000006</v>
      </c>
      <c r="I11" s="117">
        <f t="shared" si="2"/>
        <v>0.38624494496790496</v>
      </c>
      <c r="J11" s="120">
        <v>59709347.950000003</v>
      </c>
      <c r="K11" s="119">
        <f t="shared" si="3"/>
        <v>0.38928699014544949</v>
      </c>
      <c r="L11" s="120">
        <v>154188244.61000001</v>
      </c>
      <c r="M11" s="120">
        <v>28780703.890000001</v>
      </c>
      <c r="N11" s="117">
        <v>0.18665952104712788</v>
      </c>
      <c r="O11" s="120">
        <v>28491961.709999997</v>
      </c>
      <c r="P11" s="119">
        <v>0.18478686090542681</v>
      </c>
      <c r="Q11" s="120">
        <v>168528181.03999999</v>
      </c>
      <c r="R11" s="120">
        <v>55162377.010000005</v>
      </c>
      <c r="S11" s="117">
        <v>0.32731841446094567</v>
      </c>
      <c r="T11" s="120">
        <v>55654525.730000004</v>
      </c>
      <c r="U11" s="119">
        <v>0.33023868997191907</v>
      </c>
    </row>
    <row r="12" spans="1:21" x14ac:dyDescent="0.25">
      <c r="A12" s="79" t="s">
        <v>27</v>
      </c>
      <c r="B12" s="105">
        <v>302818270.37</v>
      </c>
      <c r="C12" s="106">
        <v>46079709.830000006</v>
      </c>
      <c r="D12" s="102">
        <f t="shared" si="0"/>
        <v>0.15216951663351516</v>
      </c>
      <c r="E12" s="107">
        <v>45760543.060000002</v>
      </c>
      <c r="F12" s="102">
        <f t="shared" si="1"/>
        <v>0.15111552880903539</v>
      </c>
      <c r="G12" s="120">
        <v>304891371.96000004</v>
      </c>
      <c r="H12" s="120">
        <v>116228161.16999999</v>
      </c>
      <c r="I12" s="117">
        <f t="shared" si="2"/>
        <v>0.38121170967490819</v>
      </c>
      <c r="J12" s="120">
        <v>116339277.38999999</v>
      </c>
      <c r="K12" s="119">
        <f t="shared" si="3"/>
        <v>0.38157615495023917</v>
      </c>
      <c r="L12" s="120">
        <v>319756055.83999997</v>
      </c>
      <c r="M12" s="120">
        <v>58033447.079999998</v>
      </c>
      <c r="N12" s="117">
        <v>0.18149287877455828</v>
      </c>
      <c r="O12" s="120">
        <v>57230767.739999995</v>
      </c>
      <c r="P12" s="119">
        <v>0.17898259218157611</v>
      </c>
      <c r="Q12" s="120">
        <v>355471491.98000008</v>
      </c>
      <c r="R12" s="120">
        <v>118884387.59</v>
      </c>
      <c r="S12" s="117">
        <v>0.33444141168059915</v>
      </c>
      <c r="T12" s="120">
        <v>117988350.76000001</v>
      </c>
      <c r="U12" s="119">
        <v>0.33192071213023855</v>
      </c>
    </row>
    <row r="13" spans="1:21" x14ac:dyDescent="0.25">
      <c r="A13" s="79" t="s">
        <v>28</v>
      </c>
      <c r="B13" s="105">
        <v>225485210.97999999</v>
      </c>
      <c r="C13" s="106">
        <v>35890002.470000006</v>
      </c>
      <c r="D13" s="102">
        <f t="shared" si="0"/>
        <v>0.15916787763603427</v>
      </c>
      <c r="E13" s="107">
        <v>35082687.450000003</v>
      </c>
      <c r="F13" s="102">
        <f t="shared" si="1"/>
        <v>0.15558753187193175</v>
      </c>
      <c r="G13" s="120">
        <v>225835791.10000002</v>
      </c>
      <c r="H13" s="120">
        <v>89509773.689999998</v>
      </c>
      <c r="I13" s="117">
        <f t="shared" si="2"/>
        <v>0.39634892792686299</v>
      </c>
      <c r="J13" s="120">
        <v>89784594.109999999</v>
      </c>
      <c r="K13" s="119">
        <f t="shared" si="3"/>
        <v>0.39756583167210818</v>
      </c>
      <c r="L13" s="120">
        <v>233624649.63</v>
      </c>
      <c r="M13" s="120">
        <v>43789831.759999998</v>
      </c>
      <c r="N13" s="117">
        <v>0.18743669312870698</v>
      </c>
      <c r="O13" s="120">
        <v>43898592.660000004</v>
      </c>
      <c r="P13" s="119">
        <v>0.1879022300494568</v>
      </c>
      <c r="Q13" s="120">
        <v>255813732.13999999</v>
      </c>
      <c r="R13" s="120">
        <v>85659521.359999999</v>
      </c>
      <c r="S13" s="117">
        <v>0.33485114596241006</v>
      </c>
      <c r="T13" s="120">
        <v>86004040.060000002</v>
      </c>
      <c r="U13" s="119">
        <v>0.33619790204590072</v>
      </c>
    </row>
    <row r="14" spans="1:21" x14ac:dyDescent="0.25">
      <c r="A14" s="79" t="s">
        <v>29</v>
      </c>
      <c r="B14" s="105">
        <v>243015714.98999998</v>
      </c>
      <c r="C14" s="106">
        <v>37905158.429999992</v>
      </c>
      <c r="D14" s="102">
        <f t="shared" si="0"/>
        <v>0.15597821906932965</v>
      </c>
      <c r="E14" s="107">
        <v>37801858.429999992</v>
      </c>
      <c r="F14" s="102">
        <f t="shared" si="1"/>
        <v>0.15555314367861159</v>
      </c>
      <c r="G14" s="120">
        <v>242266148.85999998</v>
      </c>
      <c r="H14" s="120">
        <v>93636383.939999998</v>
      </c>
      <c r="I14" s="117">
        <f t="shared" si="2"/>
        <v>0.38650213569090208</v>
      </c>
      <c r="J14" s="120">
        <v>93579428.839999989</v>
      </c>
      <c r="K14" s="119">
        <f t="shared" si="3"/>
        <v>0.38626704259073924</v>
      </c>
      <c r="L14" s="120">
        <v>247466591.38</v>
      </c>
      <c r="M14" s="120">
        <v>48591889.760000005</v>
      </c>
      <c r="N14" s="117">
        <v>0.19635737288426219</v>
      </c>
      <c r="O14" s="120">
        <v>48350644.860000014</v>
      </c>
      <c r="P14" s="119">
        <v>0.19538251442496599</v>
      </c>
      <c r="Q14" s="120">
        <v>270260208.32000005</v>
      </c>
      <c r="R14" s="120">
        <v>88456255.710000008</v>
      </c>
      <c r="S14" s="117">
        <v>0.32730033126172936</v>
      </c>
      <c r="T14" s="120">
        <v>88076738.540000007</v>
      </c>
      <c r="U14" s="119">
        <v>0.32589606545301425</v>
      </c>
    </row>
    <row r="15" spans="1:21" x14ac:dyDescent="0.25">
      <c r="A15" s="79" t="s">
        <v>30</v>
      </c>
      <c r="B15" s="105">
        <v>302521985.88999993</v>
      </c>
      <c r="C15" s="106">
        <v>44419681.289999992</v>
      </c>
      <c r="D15" s="102">
        <f t="shared" si="0"/>
        <v>0.14683124983237231</v>
      </c>
      <c r="E15" s="107">
        <v>44356181.289999992</v>
      </c>
      <c r="F15" s="102">
        <f t="shared" si="1"/>
        <v>0.14662134773281685</v>
      </c>
      <c r="G15" s="120">
        <v>299613091.77000004</v>
      </c>
      <c r="H15" s="120">
        <v>109926366.94</v>
      </c>
      <c r="I15" s="117">
        <f t="shared" si="2"/>
        <v>0.36689440468237516</v>
      </c>
      <c r="J15" s="120">
        <v>109699580.11000001</v>
      </c>
      <c r="K15" s="119">
        <f t="shared" si="3"/>
        <v>0.36613747237123945</v>
      </c>
      <c r="L15" s="120">
        <v>298360155.49000007</v>
      </c>
      <c r="M15" s="120">
        <v>53959840.780000009</v>
      </c>
      <c r="N15" s="117">
        <v>0.18085471463634675</v>
      </c>
      <c r="O15" s="120">
        <v>53735167.610000007</v>
      </c>
      <c r="P15" s="119">
        <v>0.18010168791389108</v>
      </c>
      <c r="Q15" s="120">
        <v>317114638.08000004</v>
      </c>
      <c r="R15" s="120">
        <v>105194533.26000002</v>
      </c>
      <c r="S15" s="117">
        <v>0.33172399072117914</v>
      </c>
      <c r="T15" s="120">
        <v>105290391.82000002</v>
      </c>
      <c r="U15" s="119">
        <v>0.33202627433880205</v>
      </c>
    </row>
    <row r="16" spans="1:21" x14ac:dyDescent="0.25">
      <c r="A16" s="79" t="s">
        <v>31</v>
      </c>
      <c r="B16" s="105">
        <v>121635193.71999998</v>
      </c>
      <c r="C16" s="106">
        <v>18213895.520000003</v>
      </c>
      <c r="D16" s="102">
        <f t="shared" si="0"/>
        <v>0.14974198636891031</v>
      </c>
      <c r="E16" s="107">
        <v>17812119.960000001</v>
      </c>
      <c r="F16" s="102">
        <f t="shared" si="1"/>
        <v>0.14643886703549702</v>
      </c>
      <c r="G16" s="120">
        <v>120769015</v>
      </c>
      <c r="H16" s="120">
        <v>42411324.219999999</v>
      </c>
      <c r="I16" s="117">
        <f t="shared" si="2"/>
        <v>0.35117719739620296</v>
      </c>
      <c r="J16" s="120">
        <v>42689499.780000001</v>
      </c>
      <c r="K16" s="119">
        <f t="shared" si="3"/>
        <v>0.3534805660210113</v>
      </c>
      <c r="L16" s="120">
        <v>119221951.85000001</v>
      </c>
      <c r="M16" s="120">
        <v>21041055.449999999</v>
      </c>
      <c r="N16" s="117">
        <v>0.17648641985389538</v>
      </c>
      <c r="O16" s="120">
        <v>20773279.449999999</v>
      </c>
      <c r="P16" s="119">
        <v>0.17424039052922113</v>
      </c>
      <c r="Q16" s="120">
        <v>123914062.67</v>
      </c>
      <c r="R16" s="120">
        <v>39291169.130000003</v>
      </c>
      <c r="S16" s="117">
        <v>0.31708402003280073</v>
      </c>
      <c r="T16" s="120">
        <v>39513464.460000001</v>
      </c>
      <c r="U16" s="119">
        <v>0.318877967589762</v>
      </c>
    </row>
    <row r="17" spans="1:21" x14ac:dyDescent="0.25">
      <c r="A17" s="79" t="s">
        <v>32</v>
      </c>
      <c r="B17" s="105">
        <v>106985291.79000001</v>
      </c>
      <c r="C17" s="106">
        <v>16039123.940000001</v>
      </c>
      <c r="D17" s="102">
        <f t="shared" si="0"/>
        <v>0.14991896242600322</v>
      </c>
      <c r="E17" s="107">
        <v>16037545.940000001</v>
      </c>
      <c r="F17" s="102">
        <f t="shared" si="1"/>
        <v>0.14990421273496066</v>
      </c>
      <c r="G17" s="120">
        <v>107636430.06</v>
      </c>
      <c r="H17" s="120">
        <v>40460755.420000009</v>
      </c>
      <c r="I17" s="117">
        <f t="shared" si="2"/>
        <v>0.3759020565569286</v>
      </c>
      <c r="J17" s="120">
        <v>40134251.420000009</v>
      </c>
      <c r="K17" s="119">
        <f t="shared" si="3"/>
        <v>0.37286865978022393</v>
      </c>
      <c r="L17" s="120">
        <v>110117785.05999999</v>
      </c>
      <c r="M17" s="120">
        <v>19921524.259999998</v>
      </c>
      <c r="N17" s="117">
        <v>0.18091105128154672</v>
      </c>
      <c r="O17" s="120">
        <v>19571855.409999996</v>
      </c>
      <c r="P17" s="119">
        <v>0.17773564369584677</v>
      </c>
      <c r="Q17" s="120">
        <v>117112989.97</v>
      </c>
      <c r="R17" s="120">
        <v>39015432.170000002</v>
      </c>
      <c r="S17" s="117">
        <v>0.33314350679625127</v>
      </c>
      <c r="T17" s="120">
        <v>38674717.410000004</v>
      </c>
      <c r="U17" s="119">
        <v>0.3302342244007862</v>
      </c>
    </row>
    <row r="18" spans="1:21" x14ac:dyDescent="0.25">
      <c r="A18" s="79" t="s">
        <v>33</v>
      </c>
      <c r="B18" s="105">
        <v>182576124.25</v>
      </c>
      <c r="C18" s="106">
        <v>29484352.649999999</v>
      </c>
      <c r="D18" s="102">
        <f t="shared" si="0"/>
        <v>0.16149073582933174</v>
      </c>
      <c r="E18" s="107">
        <v>29165115.109999999</v>
      </c>
      <c r="F18" s="102">
        <f t="shared" si="1"/>
        <v>0.15974221837497463</v>
      </c>
      <c r="G18" s="120">
        <v>183356796.28999999</v>
      </c>
      <c r="H18" s="120">
        <v>71939285.180000007</v>
      </c>
      <c r="I18" s="117">
        <f t="shared" si="2"/>
        <v>0.3923458886477254</v>
      </c>
      <c r="J18" s="120">
        <v>71463162.219999999</v>
      </c>
      <c r="K18" s="119">
        <f t="shared" si="3"/>
        <v>0.38974918664576108</v>
      </c>
      <c r="L18" s="120">
        <v>188402225.12</v>
      </c>
      <c r="M18" s="120">
        <v>34040208.649999999</v>
      </c>
      <c r="N18" s="117">
        <v>0.1806783790813436</v>
      </c>
      <c r="O18" s="120">
        <v>34149741.390000001</v>
      </c>
      <c r="P18" s="119">
        <v>0.18125975618519807</v>
      </c>
      <c r="Q18" s="120">
        <v>202453286.14000002</v>
      </c>
      <c r="R18" s="120">
        <v>65368111.449999996</v>
      </c>
      <c r="S18" s="117">
        <v>0.32287997244360261</v>
      </c>
      <c r="T18" s="120">
        <v>65880129.68</v>
      </c>
      <c r="U18" s="119">
        <v>0.32540904095003292</v>
      </c>
    </row>
    <row r="19" spans="1:21" x14ac:dyDescent="0.25">
      <c r="A19" s="79" t="s">
        <v>71</v>
      </c>
      <c r="B19" s="105">
        <v>105017242.45</v>
      </c>
      <c r="C19" s="106">
        <v>17433074.270000003</v>
      </c>
      <c r="D19" s="102">
        <f t="shared" si="0"/>
        <v>0.16600201893798633</v>
      </c>
      <c r="E19" s="107">
        <v>16883073.25</v>
      </c>
      <c r="F19" s="102">
        <f t="shared" si="1"/>
        <v>0.1607647740135458</v>
      </c>
      <c r="G19" s="120">
        <v>105197438.41000001</v>
      </c>
      <c r="H19" s="120">
        <v>41257139.340000011</v>
      </c>
      <c r="I19" s="117">
        <f t="shared" si="2"/>
        <v>0.392187680266539</v>
      </c>
      <c r="J19" s="120">
        <v>41772773.940000013</v>
      </c>
      <c r="K19" s="119">
        <f t="shared" si="3"/>
        <v>0.3970892692005808</v>
      </c>
      <c r="L19" s="120">
        <v>105585035.82000001</v>
      </c>
      <c r="M19" s="120">
        <v>19422143.960000005</v>
      </c>
      <c r="N19" s="117">
        <v>0.18394788436791953</v>
      </c>
      <c r="O19" s="120">
        <v>19456509.040000003</v>
      </c>
      <c r="P19" s="119">
        <v>0.18427335738341943</v>
      </c>
      <c r="Q19" s="120">
        <v>117697107.69</v>
      </c>
      <c r="R19" s="120">
        <v>39457585.530000009</v>
      </c>
      <c r="S19" s="117">
        <v>0.3352468578406067</v>
      </c>
      <c r="T19" s="120">
        <v>39457586.870000005</v>
      </c>
      <c r="U19" s="119">
        <v>0.33524686922576324</v>
      </c>
    </row>
    <row r="20" spans="1:21" x14ac:dyDescent="0.25">
      <c r="A20" s="79" t="s">
        <v>2</v>
      </c>
      <c r="B20" s="105">
        <v>122914816.05999999</v>
      </c>
      <c r="C20" s="106">
        <v>18691349.260000002</v>
      </c>
      <c r="D20" s="102">
        <f t="shared" si="0"/>
        <v>0.15206750381399062</v>
      </c>
      <c r="E20" s="107">
        <v>18691349.260000002</v>
      </c>
      <c r="F20" s="102">
        <f t="shared" si="1"/>
        <v>0.15206750381399062</v>
      </c>
      <c r="G20" s="120">
        <v>121753965.30999999</v>
      </c>
      <c r="H20" s="120">
        <v>47974896.189999998</v>
      </c>
      <c r="I20" s="117">
        <f t="shared" si="2"/>
        <v>0.39403148856671927</v>
      </c>
      <c r="J20" s="120">
        <v>47974896.189999998</v>
      </c>
      <c r="K20" s="119">
        <f t="shared" si="3"/>
        <v>0.39403148856671927</v>
      </c>
      <c r="L20" s="120">
        <v>122109093.12</v>
      </c>
      <c r="M20" s="120">
        <v>23087909.239999998</v>
      </c>
      <c r="N20" s="117">
        <v>0.18907608475407206</v>
      </c>
      <c r="O20" s="120">
        <v>23087909.239999998</v>
      </c>
      <c r="P20" s="119">
        <v>0.18907608475407206</v>
      </c>
      <c r="Q20" s="120">
        <v>139973705.46000001</v>
      </c>
      <c r="R20" s="120">
        <v>46760793.880000003</v>
      </c>
      <c r="S20" s="117">
        <v>0.33406841468066112</v>
      </c>
      <c r="T20" s="120">
        <v>46760793.880000003</v>
      </c>
      <c r="U20" s="119">
        <v>0.33406841468066112</v>
      </c>
    </row>
    <row r="21" spans="1:21" x14ac:dyDescent="0.25">
      <c r="A21" s="79" t="s">
        <v>3</v>
      </c>
      <c r="B21" s="105">
        <v>93355493.519999996</v>
      </c>
      <c r="C21" s="106">
        <v>14300290.969999999</v>
      </c>
      <c r="D21" s="102">
        <f t="shared" si="0"/>
        <v>0.15318103338971026</v>
      </c>
      <c r="E21" s="107">
        <v>14300290.969999999</v>
      </c>
      <c r="F21" s="102">
        <f t="shared" si="1"/>
        <v>0.15318103338971026</v>
      </c>
      <c r="G21" s="120">
        <v>92806461.450000003</v>
      </c>
      <c r="H21" s="120">
        <v>37764767.030000001</v>
      </c>
      <c r="I21" s="117">
        <f t="shared" si="2"/>
        <v>0.40691958770937497</v>
      </c>
      <c r="J21" s="120">
        <v>37764767.030000001</v>
      </c>
      <c r="K21" s="119">
        <f t="shared" si="3"/>
        <v>0.40691958770937497</v>
      </c>
      <c r="L21" s="120">
        <v>94004056.579999998</v>
      </c>
      <c r="M21" s="120">
        <v>18415384.460000001</v>
      </c>
      <c r="N21" s="117">
        <v>0.19589989123850213</v>
      </c>
      <c r="O21" s="120">
        <v>18415384.460000001</v>
      </c>
      <c r="P21" s="119">
        <v>0.19589989123850213</v>
      </c>
      <c r="Q21" s="120">
        <v>107580803</v>
      </c>
      <c r="R21" s="120">
        <v>37078992.460000001</v>
      </c>
      <c r="S21" s="117">
        <v>0.34466179305242778</v>
      </c>
      <c r="T21" s="120">
        <v>37078992.460000001</v>
      </c>
      <c r="U21" s="119">
        <v>0.34466179305242778</v>
      </c>
    </row>
    <row r="22" spans="1:21" x14ac:dyDescent="0.25">
      <c r="A22" s="79" t="s">
        <v>4</v>
      </c>
      <c r="B22" s="105">
        <v>48904944.610000007</v>
      </c>
      <c r="C22" s="106">
        <v>7176001.5299999993</v>
      </c>
      <c r="D22" s="102">
        <f t="shared" si="0"/>
        <v>0.14673366031239021</v>
      </c>
      <c r="E22" s="107">
        <v>7136096.7299999995</v>
      </c>
      <c r="F22" s="102">
        <f t="shared" si="1"/>
        <v>0.1459176937405389</v>
      </c>
      <c r="G22" s="120">
        <v>48014911.619999997</v>
      </c>
      <c r="H22" s="120">
        <v>17775971.059999995</v>
      </c>
      <c r="I22" s="117">
        <f t="shared" si="2"/>
        <v>0.3702177190428409</v>
      </c>
      <c r="J22" s="120">
        <v>17815875.859999996</v>
      </c>
      <c r="K22" s="119">
        <f t="shared" si="3"/>
        <v>0.37104881085689678</v>
      </c>
      <c r="L22" s="120">
        <v>47192265.899999999</v>
      </c>
      <c r="M22" s="120">
        <v>8391195.8800000008</v>
      </c>
      <c r="N22" s="117">
        <v>0.17780870911731325</v>
      </c>
      <c r="O22" s="120">
        <v>8391195.8800000008</v>
      </c>
      <c r="P22" s="119">
        <v>0.17780870911731325</v>
      </c>
      <c r="Q22" s="120">
        <v>50519678.200000003</v>
      </c>
      <c r="R22" s="120">
        <v>16749658.509999998</v>
      </c>
      <c r="S22" s="117">
        <v>0.33154721302242968</v>
      </c>
      <c r="T22" s="120">
        <v>16649658.509999998</v>
      </c>
      <c r="U22" s="119">
        <v>0.32956778632053907</v>
      </c>
    </row>
    <row r="23" spans="1:21" x14ac:dyDescent="0.25">
      <c r="A23" s="79" t="s">
        <v>5</v>
      </c>
      <c r="B23" s="105">
        <v>93592615</v>
      </c>
      <c r="C23" s="106">
        <v>14568729.200000001</v>
      </c>
      <c r="D23" s="102">
        <f t="shared" si="0"/>
        <v>0.15566109783341348</v>
      </c>
      <c r="E23" s="107">
        <v>14568729.200000001</v>
      </c>
      <c r="F23" s="102">
        <f t="shared" si="1"/>
        <v>0.15566109783341348</v>
      </c>
      <c r="G23" s="120">
        <v>93254748.539999992</v>
      </c>
      <c r="H23" s="120">
        <v>37689142.449999996</v>
      </c>
      <c r="I23" s="117">
        <f t="shared" si="2"/>
        <v>0.40415252885308994</v>
      </c>
      <c r="J23" s="120">
        <v>37689142.449999996</v>
      </c>
      <c r="K23" s="119">
        <f t="shared" si="3"/>
        <v>0.40415252885308994</v>
      </c>
      <c r="L23" s="120">
        <v>94305227.290000007</v>
      </c>
      <c r="M23" s="120">
        <v>17975045.349999998</v>
      </c>
      <c r="N23" s="117">
        <v>0.19060497351567326</v>
      </c>
      <c r="O23" s="120">
        <v>17975045.349999998</v>
      </c>
      <c r="P23" s="119">
        <v>0.19060497351567326</v>
      </c>
      <c r="Q23" s="120">
        <v>109384688.38</v>
      </c>
      <c r="R23" s="120">
        <v>34975875.349999994</v>
      </c>
      <c r="S23" s="117">
        <v>0.31975110838634541</v>
      </c>
      <c r="T23" s="120">
        <v>34975875.349999994</v>
      </c>
      <c r="U23" s="119">
        <v>0.31975110838634541</v>
      </c>
    </row>
    <row r="24" spans="1:21" x14ac:dyDescent="0.25">
      <c r="A24" s="79" t="s">
        <v>6</v>
      </c>
      <c r="B24" s="105">
        <v>77540757.159999996</v>
      </c>
      <c r="C24" s="106">
        <v>12215349.960000001</v>
      </c>
      <c r="D24" s="102">
        <f t="shared" si="0"/>
        <v>0.15753457159045364</v>
      </c>
      <c r="E24" s="107">
        <v>12215349.960000001</v>
      </c>
      <c r="F24" s="102">
        <f t="shared" si="1"/>
        <v>0.15753457159045364</v>
      </c>
      <c r="G24" s="120">
        <v>77516328.719999999</v>
      </c>
      <c r="H24" s="120">
        <v>30357363.559999999</v>
      </c>
      <c r="I24" s="117">
        <f t="shared" si="2"/>
        <v>0.39162540410879254</v>
      </c>
      <c r="J24" s="120">
        <v>30260943.870000001</v>
      </c>
      <c r="K24" s="119">
        <f t="shared" si="3"/>
        <v>0.39038154114995349</v>
      </c>
      <c r="L24" s="120">
        <v>77506062.019999996</v>
      </c>
      <c r="M24" s="120">
        <v>14700249.929999998</v>
      </c>
      <c r="N24" s="117">
        <v>0.1896658086719292</v>
      </c>
      <c r="O24" s="120">
        <v>14776571.409999998</v>
      </c>
      <c r="P24" s="119">
        <v>0.19065052493812662</v>
      </c>
      <c r="Q24" s="120">
        <v>88464562.11999999</v>
      </c>
      <c r="R24" s="120">
        <v>29372175.32</v>
      </c>
      <c r="S24" s="117">
        <v>0.33202193755458115</v>
      </c>
      <c r="T24" s="120">
        <v>29372175.329999998</v>
      </c>
      <c r="U24" s="119">
        <v>0.33202193766762073</v>
      </c>
    </row>
    <row r="25" spans="1:21" x14ac:dyDescent="0.25">
      <c r="A25" s="79" t="s">
        <v>38</v>
      </c>
      <c r="B25" s="105">
        <v>125584396.84000002</v>
      </c>
      <c r="C25" s="106">
        <v>46020166.229999989</v>
      </c>
      <c r="D25" s="102">
        <f t="shared" si="0"/>
        <v>0.36644812084921413</v>
      </c>
      <c r="E25" s="107">
        <v>14068661.119999999</v>
      </c>
      <c r="F25" s="102">
        <f t="shared" si="1"/>
        <v>0.11202554994092208</v>
      </c>
      <c r="G25" s="120">
        <v>126780035.38000003</v>
      </c>
      <c r="H25" s="120">
        <v>36161301.600000009</v>
      </c>
      <c r="I25" s="117">
        <f t="shared" si="2"/>
        <v>0.28522867572652988</v>
      </c>
      <c r="J25" s="120">
        <v>45944105.25</v>
      </c>
      <c r="K25" s="119">
        <f t="shared" si="3"/>
        <v>0.36239227345449876</v>
      </c>
      <c r="L25" s="120">
        <v>130509082.45</v>
      </c>
      <c r="M25" s="120">
        <v>20223070.799999997</v>
      </c>
      <c r="N25" s="117">
        <v>0.154955275298543</v>
      </c>
      <c r="O25" s="120">
        <v>25584036.09</v>
      </c>
      <c r="P25" s="119">
        <v>0.19603261021930507</v>
      </c>
      <c r="Q25" s="120">
        <v>139423408.67000002</v>
      </c>
      <c r="R25" s="120">
        <v>27449739.240000002</v>
      </c>
      <c r="S25" s="117">
        <v>0.19688041987963828</v>
      </c>
      <c r="T25" s="120">
        <v>33955532.039999999</v>
      </c>
      <c r="U25" s="119">
        <v>0.24354254686434354</v>
      </c>
    </row>
    <row r="26" spans="1:21" x14ac:dyDescent="0.25">
      <c r="A26" s="79" t="s">
        <v>7</v>
      </c>
      <c r="B26" s="105">
        <v>94844309.040000021</v>
      </c>
      <c r="C26" s="106">
        <v>14467461.290000003</v>
      </c>
      <c r="D26" s="102">
        <f t="shared" si="0"/>
        <v>0.15253905517829686</v>
      </c>
      <c r="E26" s="107">
        <v>14467461.290000003</v>
      </c>
      <c r="F26" s="102">
        <f t="shared" si="1"/>
        <v>0.15253905517829686</v>
      </c>
      <c r="G26" s="120">
        <v>96515220.179999992</v>
      </c>
      <c r="H26" s="120">
        <v>36445246.749999985</v>
      </c>
      <c r="I26" s="117">
        <f t="shared" si="2"/>
        <v>0.37761139312566389</v>
      </c>
      <c r="J26" s="120">
        <v>36229953.549999982</v>
      </c>
      <c r="K26" s="119">
        <f t="shared" si="3"/>
        <v>0.37538072733431527</v>
      </c>
      <c r="L26" s="120">
        <v>100409684.81999998</v>
      </c>
      <c r="M26" s="120">
        <v>19345089.839999996</v>
      </c>
      <c r="N26" s="117">
        <v>0.1926615930991028</v>
      </c>
      <c r="O26" s="120">
        <v>18423911.529999997</v>
      </c>
      <c r="P26" s="119">
        <v>0.18348739529486358</v>
      </c>
      <c r="Q26" s="120">
        <v>113179497.98999999</v>
      </c>
      <c r="R26" s="120">
        <v>40712169.68</v>
      </c>
      <c r="S26" s="117">
        <v>0.35971329086118703</v>
      </c>
      <c r="T26" s="120">
        <v>38724163.540000007</v>
      </c>
      <c r="U26" s="119">
        <v>0.34214821789915956</v>
      </c>
    </row>
    <row r="27" spans="1:21" x14ac:dyDescent="0.25">
      <c r="A27" s="79" t="s">
        <v>39</v>
      </c>
      <c r="B27" s="105">
        <v>4434752.58</v>
      </c>
      <c r="C27" s="106">
        <v>673319.75</v>
      </c>
      <c r="D27" s="102">
        <f t="shared" si="0"/>
        <v>0.15182803050536811</v>
      </c>
      <c r="E27" s="107">
        <v>673319.75</v>
      </c>
      <c r="F27" s="102">
        <f t="shared" si="1"/>
        <v>0.15182803050536811</v>
      </c>
      <c r="G27" s="120">
        <v>4476755.4700000007</v>
      </c>
      <c r="H27" s="120">
        <v>1703920.66</v>
      </c>
      <c r="I27" s="117">
        <f t="shared" si="2"/>
        <v>0.38061508416496104</v>
      </c>
      <c r="J27" s="120">
        <v>1703920.66</v>
      </c>
      <c r="K27" s="119">
        <f t="shared" si="3"/>
        <v>0.38061508416496104</v>
      </c>
      <c r="L27" s="120">
        <v>4526628.93</v>
      </c>
      <c r="M27" s="120">
        <v>1075429.3899999999</v>
      </c>
      <c r="N27" s="117">
        <v>0.23757842903195511</v>
      </c>
      <c r="O27" s="120">
        <v>981829.3899999999</v>
      </c>
      <c r="P27" s="119">
        <v>0.21690078978927924</v>
      </c>
      <c r="Q27" s="120">
        <v>5056043.59</v>
      </c>
      <c r="R27" s="120">
        <v>1585873.79</v>
      </c>
      <c r="S27" s="117">
        <v>0.31365904224729996</v>
      </c>
      <c r="T27" s="120">
        <v>1609273.79</v>
      </c>
      <c r="U27" s="119">
        <v>0.3182871669031635</v>
      </c>
    </row>
    <row r="28" spans="1:21" x14ac:dyDescent="0.25">
      <c r="A28" s="79" t="s">
        <v>72</v>
      </c>
      <c r="B28" s="105">
        <v>20205284.830000002</v>
      </c>
      <c r="C28" s="106">
        <v>4483728.76</v>
      </c>
      <c r="D28" s="102">
        <f t="shared" si="0"/>
        <v>0.22190871337496504</v>
      </c>
      <c r="E28" s="107">
        <v>3936488.1799999997</v>
      </c>
      <c r="F28" s="102">
        <f t="shared" si="1"/>
        <v>0.19482468141974713</v>
      </c>
      <c r="G28" s="120">
        <v>22580693.409999996</v>
      </c>
      <c r="H28" s="120">
        <v>10350234.779999999</v>
      </c>
      <c r="I28" s="117">
        <f t="shared" si="2"/>
        <v>0.45836656085221616</v>
      </c>
      <c r="J28" s="120">
        <v>10278627.059999999</v>
      </c>
      <c r="K28" s="119">
        <f t="shared" si="3"/>
        <v>0.45519536859962179</v>
      </c>
      <c r="L28" s="120">
        <v>24391830.850000001</v>
      </c>
      <c r="M28" s="120">
        <v>4465477.62</v>
      </c>
      <c r="N28" s="117">
        <v>0.18307267082413373</v>
      </c>
      <c r="O28" s="120">
        <v>4889616.2</v>
      </c>
      <c r="P28" s="119">
        <v>0.20046122122071044</v>
      </c>
      <c r="Q28" s="120">
        <v>31071042.540000007</v>
      </c>
      <c r="R28" s="120">
        <v>11430969.439999999</v>
      </c>
      <c r="S28" s="117">
        <v>0.36789784009609861</v>
      </c>
      <c r="T28" s="120">
        <v>11065679.159999998</v>
      </c>
      <c r="U28" s="119">
        <v>0.3561412252503065</v>
      </c>
    </row>
    <row r="29" spans="1:21" x14ac:dyDescent="0.25">
      <c r="A29" s="79" t="s">
        <v>42</v>
      </c>
      <c r="B29" s="105">
        <v>222102055.04999998</v>
      </c>
      <c r="C29" s="106">
        <v>30784122.539999999</v>
      </c>
      <c r="D29" s="102">
        <f t="shared" si="0"/>
        <v>0.13860350158880713</v>
      </c>
      <c r="E29" s="107">
        <v>28802159.059999999</v>
      </c>
      <c r="F29" s="102">
        <f t="shared" si="1"/>
        <v>0.1296798404387389</v>
      </c>
      <c r="G29" s="120">
        <v>224004506.28000003</v>
      </c>
      <c r="H29" s="120">
        <v>79736897.329999983</v>
      </c>
      <c r="I29" s="117">
        <f t="shared" si="2"/>
        <v>0.35596113066730389</v>
      </c>
      <c r="J29" s="120">
        <v>79726171.00999999</v>
      </c>
      <c r="K29" s="119">
        <f t="shared" si="3"/>
        <v>0.35591324627346682</v>
      </c>
      <c r="L29" s="120">
        <v>227760870.67999998</v>
      </c>
      <c r="M29" s="120">
        <v>54266079.899999999</v>
      </c>
      <c r="N29" s="117">
        <v>0.23825901147103923</v>
      </c>
      <c r="O29" s="120">
        <v>51938838.530000009</v>
      </c>
      <c r="P29" s="119">
        <v>0.22804109579899334</v>
      </c>
      <c r="Q29" s="120">
        <v>244946231.68999997</v>
      </c>
      <c r="R29" s="120">
        <v>77909336.150000006</v>
      </c>
      <c r="S29" s="117">
        <v>0.31806709420457963</v>
      </c>
      <c r="T29" s="120">
        <v>81749074.640000015</v>
      </c>
      <c r="U29" s="119">
        <v>0.33374293646395153</v>
      </c>
    </row>
    <row r="30" spans="1:21" x14ac:dyDescent="0.25">
      <c r="A30" s="79" t="s">
        <v>43</v>
      </c>
      <c r="B30" s="105">
        <v>57441433.18</v>
      </c>
      <c r="C30" s="106">
        <v>13386163.85</v>
      </c>
      <c r="D30" s="102">
        <f t="shared" si="0"/>
        <v>0.23304021346495241</v>
      </c>
      <c r="E30" s="107">
        <v>9399133.8499999996</v>
      </c>
      <c r="F30" s="102">
        <f t="shared" si="1"/>
        <v>0.16362986314332764</v>
      </c>
      <c r="G30" s="120">
        <v>57982133.169999994</v>
      </c>
      <c r="H30" s="120">
        <v>19851653.429999992</v>
      </c>
      <c r="I30" s="117">
        <f t="shared" si="2"/>
        <v>0.34237535503904598</v>
      </c>
      <c r="J30" s="120">
        <v>22249463.429999992</v>
      </c>
      <c r="K30" s="119">
        <f t="shared" si="3"/>
        <v>0.38372964590257408</v>
      </c>
      <c r="L30" s="120">
        <v>60709188.140000001</v>
      </c>
      <c r="M30" s="120">
        <v>14714565.779999999</v>
      </c>
      <c r="N30" s="117">
        <v>0.24237790408376228</v>
      </c>
      <c r="O30" s="120">
        <v>13049470.370000001</v>
      </c>
      <c r="P30" s="119">
        <v>0.2149505004070707</v>
      </c>
      <c r="Q30" s="120">
        <v>68036829.949999988</v>
      </c>
      <c r="R30" s="120">
        <v>19506306.600000001</v>
      </c>
      <c r="S30" s="117">
        <v>0.2867021672575738</v>
      </c>
      <c r="T30" s="120">
        <v>21961561.769999996</v>
      </c>
      <c r="U30" s="119">
        <v>0.32278931552424572</v>
      </c>
    </row>
    <row r="31" spans="1:21" x14ac:dyDescent="0.25">
      <c r="A31" s="79" t="s">
        <v>34</v>
      </c>
      <c r="B31" s="105">
        <v>79132235.590000004</v>
      </c>
      <c r="C31" s="106">
        <v>14122991.26</v>
      </c>
      <c r="D31" s="102">
        <f t="shared" si="0"/>
        <v>0.17847330047863241</v>
      </c>
      <c r="E31" s="107">
        <v>14122991.26</v>
      </c>
      <c r="F31" s="102">
        <f t="shared" si="1"/>
        <v>0.17847330047863241</v>
      </c>
      <c r="G31" s="120">
        <v>84664453.440000013</v>
      </c>
      <c r="H31" s="120">
        <v>35958110.289999999</v>
      </c>
      <c r="I31" s="117">
        <f t="shared" si="2"/>
        <v>0.42471319224286713</v>
      </c>
      <c r="J31" s="120">
        <v>35958110.289999999</v>
      </c>
      <c r="K31" s="119">
        <f t="shared" si="3"/>
        <v>0.42471319224286713</v>
      </c>
      <c r="L31" s="120">
        <v>92528534.049999997</v>
      </c>
      <c r="M31" s="120">
        <v>16485228.949999999</v>
      </c>
      <c r="N31" s="117">
        <v>0.17816373207741315</v>
      </c>
      <c r="O31" s="120">
        <v>16485228.949999999</v>
      </c>
      <c r="P31" s="119">
        <v>0.17816373207741315</v>
      </c>
      <c r="Q31" s="120">
        <v>102074891.74000001</v>
      </c>
      <c r="R31" s="120">
        <v>32682220.080000006</v>
      </c>
      <c r="S31" s="117">
        <v>0.32017883656684643</v>
      </c>
      <c r="T31" s="120">
        <v>32651092.350000001</v>
      </c>
      <c r="U31" s="119">
        <v>0.31987388664753336</v>
      </c>
    </row>
    <row r="32" spans="1:21" x14ac:dyDescent="0.25">
      <c r="A32" s="79" t="s">
        <v>44</v>
      </c>
      <c r="B32" s="105">
        <v>62981049.970000014</v>
      </c>
      <c r="C32" s="106">
        <v>12269132.82</v>
      </c>
      <c r="D32" s="102">
        <f t="shared" si="0"/>
        <v>0.19480673672230298</v>
      </c>
      <c r="E32" s="107">
        <v>10186111.700000001</v>
      </c>
      <c r="F32" s="102">
        <f t="shared" si="1"/>
        <v>0.16173296102322823</v>
      </c>
      <c r="G32" s="120">
        <v>67561552.359999999</v>
      </c>
      <c r="H32" s="120">
        <v>24673083.219999999</v>
      </c>
      <c r="I32" s="117">
        <f t="shared" si="2"/>
        <v>0.36519414309088261</v>
      </c>
      <c r="J32" s="120">
        <v>24998804.109999999</v>
      </c>
      <c r="K32" s="119">
        <f t="shared" si="3"/>
        <v>0.37001524146151221</v>
      </c>
      <c r="L32" s="120">
        <v>69351905.260000005</v>
      </c>
      <c r="M32" s="120">
        <v>13089061.74</v>
      </c>
      <c r="N32" s="117">
        <v>0.18873398922393209</v>
      </c>
      <c r="O32" s="120">
        <v>12731362.1</v>
      </c>
      <c r="P32" s="119">
        <v>0.18357624137751047</v>
      </c>
      <c r="Q32" s="120">
        <v>85074351.170000002</v>
      </c>
      <c r="R32" s="120">
        <v>32402031.959999993</v>
      </c>
      <c r="S32" s="117">
        <v>0.38086722395628458</v>
      </c>
      <c r="T32" s="120">
        <v>29279662.789999999</v>
      </c>
      <c r="U32" s="119">
        <v>0.3441655726705673</v>
      </c>
    </row>
    <row r="33" spans="1:21" x14ac:dyDescent="0.25">
      <c r="A33" s="79" t="s">
        <v>45</v>
      </c>
      <c r="B33" s="105">
        <v>84915566.629999995</v>
      </c>
      <c r="C33" s="106">
        <v>30341777.329999998</v>
      </c>
      <c r="D33" s="102">
        <f t="shared" si="0"/>
        <v>0.35731702129725279</v>
      </c>
      <c r="E33" s="107">
        <v>27642968.5</v>
      </c>
      <c r="F33" s="102">
        <f t="shared" si="1"/>
        <v>0.32553475878513372</v>
      </c>
      <c r="G33" s="120">
        <v>125951118.30000001</v>
      </c>
      <c r="H33" s="120">
        <v>77655566.350000009</v>
      </c>
      <c r="I33" s="117">
        <f t="shared" si="2"/>
        <v>0.61655321046879508</v>
      </c>
      <c r="J33" s="120">
        <v>77450335.439999998</v>
      </c>
      <c r="K33" s="119">
        <f t="shared" si="3"/>
        <v>0.61492376157806605</v>
      </c>
      <c r="L33" s="120">
        <v>161744326.42999998</v>
      </c>
      <c r="M33" s="120">
        <v>37017366.470000006</v>
      </c>
      <c r="N33" s="117">
        <v>0.22886346177972711</v>
      </c>
      <c r="O33" s="120">
        <v>37019161.500000007</v>
      </c>
      <c r="P33" s="119">
        <v>0.22887455972696039</v>
      </c>
      <c r="Q33" s="120">
        <v>222581942.43000001</v>
      </c>
      <c r="R33" s="120">
        <v>68750228.519999996</v>
      </c>
      <c r="S33" s="117">
        <v>0.30887603805336239</v>
      </c>
      <c r="T33" s="120">
        <v>70529418.129999995</v>
      </c>
      <c r="U33" s="119">
        <v>0.31686945203194483</v>
      </c>
    </row>
    <row r="34" spans="1:21" x14ac:dyDescent="0.25">
      <c r="A34" s="79" t="s">
        <v>46</v>
      </c>
      <c r="B34" s="105">
        <v>49215863.780000001</v>
      </c>
      <c r="C34" s="106">
        <v>9177492.3499999996</v>
      </c>
      <c r="D34" s="102">
        <f t="shared" si="0"/>
        <v>0.18647427160934002</v>
      </c>
      <c r="E34" s="107">
        <v>8683499.5099999998</v>
      </c>
      <c r="F34" s="102">
        <f t="shared" si="1"/>
        <v>0.17643700309347693</v>
      </c>
      <c r="G34" s="120">
        <v>50106700.690000005</v>
      </c>
      <c r="H34" s="120">
        <v>20553730.199999999</v>
      </c>
      <c r="I34" s="117">
        <f t="shared" si="2"/>
        <v>0.41019923317565365</v>
      </c>
      <c r="J34" s="120">
        <v>20925881.039999999</v>
      </c>
      <c r="K34" s="119">
        <f t="shared" si="3"/>
        <v>0.41762640029851855</v>
      </c>
      <c r="L34" s="120">
        <v>51150795.93</v>
      </c>
      <c r="M34" s="120">
        <v>9518843.3399999999</v>
      </c>
      <c r="N34" s="117">
        <v>0.18609374823857214</v>
      </c>
      <c r="O34" s="120">
        <v>9572303.3399999999</v>
      </c>
      <c r="P34" s="119">
        <v>0.18713889326570249</v>
      </c>
      <c r="Q34" s="120">
        <v>58849970.870000005</v>
      </c>
      <c r="R34" s="120">
        <v>19531890.950000003</v>
      </c>
      <c r="S34" s="117">
        <v>0.33189295867530821</v>
      </c>
      <c r="T34" s="120">
        <v>19429392.950000003</v>
      </c>
      <c r="U34" s="119">
        <v>0.33015127557020663</v>
      </c>
    </row>
    <row r="35" spans="1:21" x14ac:dyDescent="0.25">
      <c r="A35" s="79" t="s">
        <v>47</v>
      </c>
      <c r="B35" s="105">
        <v>7174700.3499999996</v>
      </c>
      <c r="C35" s="106">
        <v>466630.18</v>
      </c>
      <c r="D35" s="102">
        <f t="shared" si="0"/>
        <v>6.5038281354844324E-2</v>
      </c>
      <c r="E35" s="107">
        <v>466630.18</v>
      </c>
      <c r="F35" s="102">
        <f t="shared" si="1"/>
        <v>6.5038281354844324E-2</v>
      </c>
      <c r="G35" s="120">
        <v>6226554.75</v>
      </c>
      <c r="H35" s="120">
        <v>1168974.9300000002</v>
      </c>
      <c r="I35" s="117">
        <f t="shared" si="2"/>
        <v>0.18774024752612994</v>
      </c>
      <c r="J35" s="120">
        <v>1168974.9300000002</v>
      </c>
      <c r="K35" s="119">
        <f t="shared" si="3"/>
        <v>0.18774024752612994</v>
      </c>
      <c r="L35" s="120">
        <v>5131696.93</v>
      </c>
      <c r="M35" s="120">
        <v>538983.31999999995</v>
      </c>
      <c r="N35" s="117">
        <v>0.1050302321731225</v>
      </c>
      <c r="O35" s="120">
        <v>538983.31999999995</v>
      </c>
      <c r="P35" s="119">
        <v>0.1050302321731225</v>
      </c>
      <c r="Q35" s="120">
        <v>4145086.23</v>
      </c>
      <c r="R35" s="120">
        <v>962506.45000000007</v>
      </c>
      <c r="S35" s="117">
        <v>0.23220420435017103</v>
      </c>
      <c r="T35" s="120">
        <v>962506.45000000007</v>
      </c>
      <c r="U35" s="119">
        <v>0.23220420435017103</v>
      </c>
    </row>
    <row r="36" spans="1:21" x14ac:dyDescent="0.25">
      <c r="A36" s="79" t="s">
        <v>35</v>
      </c>
      <c r="B36" s="105">
        <v>75181422.849999994</v>
      </c>
      <c r="C36" s="106">
        <v>11737689.49</v>
      </c>
      <c r="D36" s="102">
        <f t="shared" si="0"/>
        <v>0.15612486496057318</v>
      </c>
      <c r="E36" s="107">
        <v>11725335.299999999</v>
      </c>
      <c r="F36" s="102">
        <f t="shared" si="1"/>
        <v>0.15596053992479075</v>
      </c>
      <c r="G36" s="120">
        <v>75664531.080000013</v>
      </c>
      <c r="H36" s="120">
        <v>29480829.870000001</v>
      </c>
      <c r="I36" s="117">
        <f t="shared" si="2"/>
        <v>0.38962548831274663</v>
      </c>
      <c r="J36" s="120">
        <v>29396965.280000005</v>
      </c>
      <c r="K36" s="119">
        <f t="shared" si="3"/>
        <v>0.38851711443131304</v>
      </c>
      <c r="L36" s="120">
        <v>77141259.409999996</v>
      </c>
      <c r="M36" s="120">
        <v>14045816.300000001</v>
      </c>
      <c r="N36" s="117">
        <v>0.18207916758718629</v>
      </c>
      <c r="O36" s="120">
        <v>14055430.890000001</v>
      </c>
      <c r="P36" s="119">
        <v>0.18220380374264364</v>
      </c>
      <c r="Q36" s="120">
        <v>87171114.159999996</v>
      </c>
      <c r="R36" s="120">
        <v>27504112.940000005</v>
      </c>
      <c r="S36" s="117">
        <v>0.31551865781498467</v>
      </c>
      <c r="T36" s="120">
        <v>27412724.710000001</v>
      </c>
      <c r="U36" s="119">
        <v>0.31447028036930624</v>
      </c>
    </row>
    <row r="37" spans="1:21" x14ac:dyDescent="0.25">
      <c r="A37" s="79" t="s">
        <v>48</v>
      </c>
      <c r="B37" s="105">
        <v>20007013.170000002</v>
      </c>
      <c r="C37" s="106">
        <v>3949813.5300000003</v>
      </c>
      <c r="D37" s="102">
        <f t="shared" si="0"/>
        <v>0.19742144899082906</v>
      </c>
      <c r="E37" s="108">
        <v>2902062.18</v>
      </c>
      <c r="F37" s="102">
        <f t="shared" si="1"/>
        <v>0.1450522451972775</v>
      </c>
      <c r="G37" s="120">
        <v>21557314.650000002</v>
      </c>
      <c r="H37" s="120">
        <v>9087958.5500000007</v>
      </c>
      <c r="I37" s="117">
        <f t="shared" si="2"/>
        <v>0.42157192106485303</v>
      </c>
      <c r="J37" s="120">
        <v>8278138.9000000004</v>
      </c>
      <c r="K37" s="119">
        <f t="shared" si="3"/>
        <v>0.38400603388697113</v>
      </c>
      <c r="L37" s="120">
        <v>22683875.57</v>
      </c>
      <c r="M37" s="120">
        <v>3308362.3699999996</v>
      </c>
      <c r="N37" s="117">
        <v>0.14584643438863651</v>
      </c>
      <c r="O37" s="120">
        <v>3933018.3699999996</v>
      </c>
      <c r="P37" s="119">
        <v>0.17338388045125394</v>
      </c>
      <c r="Q37" s="120">
        <v>26009522.810000002</v>
      </c>
      <c r="R37" s="120">
        <v>7154995.6999999993</v>
      </c>
      <c r="S37" s="117">
        <v>0.2750913868073383</v>
      </c>
      <c r="T37" s="120">
        <v>7942351.2499999991</v>
      </c>
      <c r="U37" s="119">
        <v>0.30536320516216336</v>
      </c>
    </row>
    <row r="38" spans="1:21" x14ac:dyDescent="0.25">
      <c r="A38" s="79" t="s">
        <v>36</v>
      </c>
      <c r="B38" s="105">
        <v>135580512.31999999</v>
      </c>
      <c r="C38" s="106">
        <v>20257642.049999997</v>
      </c>
      <c r="D38" s="102">
        <f t="shared" si="0"/>
        <v>0.14941411345450209</v>
      </c>
      <c r="E38" s="107">
        <v>20257642.049999997</v>
      </c>
      <c r="F38" s="102">
        <f t="shared" si="1"/>
        <v>0.14941411345450209</v>
      </c>
      <c r="G38" s="120">
        <v>134990699.93000001</v>
      </c>
      <c r="H38" s="120">
        <v>50550368.829999991</v>
      </c>
      <c r="I38" s="117">
        <f t="shared" si="2"/>
        <v>0.37447297373976945</v>
      </c>
      <c r="J38" s="120">
        <v>50550368.829999991</v>
      </c>
      <c r="K38" s="119">
        <f t="shared" si="3"/>
        <v>0.37447297373976945</v>
      </c>
      <c r="L38" s="120">
        <v>134475787.01999998</v>
      </c>
      <c r="M38" s="120">
        <v>24290823.5</v>
      </c>
      <c r="N38" s="117">
        <v>0.18063343623627454</v>
      </c>
      <c r="O38" s="120">
        <v>24176823.5</v>
      </c>
      <c r="P38" s="119">
        <v>0.17978569998184349</v>
      </c>
      <c r="Q38" s="120">
        <v>143816836.41</v>
      </c>
      <c r="R38" s="120">
        <v>47927063.119999997</v>
      </c>
      <c r="S38" s="117">
        <v>0.33325071192198391</v>
      </c>
      <c r="T38" s="120">
        <v>48041063.119999997</v>
      </c>
      <c r="U38" s="119">
        <v>0.3340433868468794</v>
      </c>
    </row>
    <row r="39" spans="1:21" x14ac:dyDescent="0.25">
      <c r="A39" s="79" t="s">
        <v>73</v>
      </c>
      <c r="B39" s="105">
        <v>13843046.710000001</v>
      </c>
      <c r="C39" s="106">
        <v>3036225.99</v>
      </c>
      <c r="D39" s="102">
        <f t="shared" si="0"/>
        <v>0.21933220725222852</v>
      </c>
      <c r="E39" s="107">
        <v>2704785.9899999998</v>
      </c>
      <c r="F39" s="102">
        <f t="shared" si="1"/>
        <v>0.19538950107320699</v>
      </c>
      <c r="G39" s="120">
        <v>15175526.619999995</v>
      </c>
      <c r="H39" s="120">
        <v>7084647.1899999995</v>
      </c>
      <c r="I39" s="117">
        <f t="shared" si="2"/>
        <v>0.4668468757231175</v>
      </c>
      <c r="J39" s="120">
        <v>7182095.5899999989</v>
      </c>
      <c r="K39" s="119">
        <f t="shared" si="3"/>
        <v>0.4732682937364846</v>
      </c>
      <c r="L39" s="120">
        <v>15899321.909999998</v>
      </c>
      <c r="M39" s="120">
        <v>3686613.1899999995</v>
      </c>
      <c r="N39" s="117">
        <v>0.2318723534795076</v>
      </c>
      <c r="O39" s="120">
        <v>3640973.1899999995</v>
      </c>
      <c r="P39" s="119">
        <v>0.22900179080656149</v>
      </c>
      <c r="Q39" s="120">
        <v>18293197.18</v>
      </c>
      <c r="R39" s="120">
        <v>3908002.1399999997</v>
      </c>
      <c r="S39" s="117">
        <v>0.21363144460458933</v>
      </c>
      <c r="T39" s="120">
        <v>4064693.7399999993</v>
      </c>
      <c r="U39" s="119">
        <v>0.22219701127170594</v>
      </c>
    </row>
    <row r="40" spans="1:21" x14ac:dyDescent="0.25">
      <c r="A40" s="79" t="s">
        <v>8</v>
      </c>
      <c r="B40" s="105">
        <v>466711.43</v>
      </c>
      <c r="C40" s="106">
        <v>0</v>
      </c>
      <c r="D40" s="102">
        <f>IFERROR((C40/B40),0)</f>
        <v>0</v>
      </c>
      <c r="E40" s="107">
        <v>0</v>
      </c>
      <c r="F40" s="102">
        <f>IFERROR(+E40/B40,0)</f>
        <v>0</v>
      </c>
      <c r="G40" s="120">
        <v>466711.43</v>
      </c>
      <c r="H40" s="120">
        <v>0</v>
      </c>
      <c r="I40" s="117">
        <f t="shared" si="2"/>
        <v>0</v>
      </c>
      <c r="J40" s="120">
        <v>0</v>
      </c>
      <c r="K40" s="119">
        <f t="shared" si="3"/>
        <v>0</v>
      </c>
      <c r="L40" s="120">
        <v>466711.43</v>
      </c>
      <c r="M40" s="120">
        <v>0</v>
      </c>
      <c r="N40" s="117">
        <v>0</v>
      </c>
      <c r="O40" s="120">
        <v>0</v>
      </c>
      <c r="P40" s="119">
        <v>0</v>
      </c>
      <c r="Q40" s="120">
        <v>466711.43</v>
      </c>
      <c r="R40" s="120">
        <v>0</v>
      </c>
      <c r="S40" s="117">
        <v>0</v>
      </c>
      <c r="T40" s="120">
        <v>0</v>
      </c>
      <c r="U40" s="119">
        <v>0</v>
      </c>
    </row>
    <row r="41" spans="1:21" x14ac:dyDescent="0.25">
      <c r="A41" s="79" t="s">
        <v>9</v>
      </c>
      <c r="B41" s="105">
        <v>46307962.100000001</v>
      </c>
      <c r="C41" s="106">
        <v>8365895.2400000002</v>
      </c>
      <c r="D41" s="102">
        <f t="shared" si="0"/>
        <v>0.18065781478213658</v>
      </c>
      <c r="E41" s="107">
        <v>8365895.2400000002</v>
      </c>
      <c r="F41" s="102">
        <f t="shared" si="1"/>
        <v>0.18065781478213658</v>
      </c>
      <c r="G41" s="120">
        <v>47835022.06000001</v>
      </c>
      <c r="H41" s="120">
        <v>20838658.079999998</v>
      </c>
      <c r="I41" s="117">
        <f t="shared" si="2"/>
        <v>0.43563600856840484</v>
      </c>
      <c r="J41" s="120">
        <v>20838658.079999998</v>
      </c>
      <c r="K41" s="119">
        <f t="shared" si="3"/>
        <v>0.43563600856840484</v>
      </c>
      <c r="L41" s="120">
        <v>49829636.730000004</v>
      </c>
      <c r="M41" s="120">
        <v>9942896.9300000016</v>
      </c>
      <c r="N41" s="117">
        <v>0.19953781689951325</v>
      </c>
      <c r="O41" s="120">
        <v>9942896.9300000016</v>
      </c>
      <c r="P41" s="119">
        <v>0.19953781689951325</v>
      </c>
      <c r="Q41" s="120">
        <v>59001577.050000004</v>
      </c>
      <c r="R41" s="120">
        <v>19542208.430000003</v>
      </c>
      <c r="S41" s="117">
        <v>0.33121501842974893</v>
      </c>
      <c r="T41" s="120">
        <v>19542208.430000003</v>
      </c>
      <c r="U41" s="119">
        <v>0.33121501842974893</v>
      </c>
    </row>
    <row r="42" spans="1:21" x14ac:dyDescent="0.25">
      <c r="A42" s="79" t="s">
        <v>10</v>
      </c>
      <c r="B42" s="105">
        <v>149045831.52000001</v>
      </c>
      <c r="C42" s="106">
        <v>24463675.23</v>
      </c>
      <c r="D42" s="102">
        <f t="shared" si="0"/>
        <v>0.16413525276429683</v>
      </c>
      <c r="E42" s="107">
        <v>24383865.620000001</v>
      </c>
      <c r="F42" s="102">
        <f t="shared" si="1"/>
        <v>0.16359978250534302</v>
      </c>
      <c r="G42" s="120">
        <v>150503794.60999998</v>
      </c>
      <c r="H42" s="120">
        <v>60636650.080000006</v>
      </c>
      <c r="I42" s="117">
        <f t="shared" si="2"/>
        <v>0.40289117119689621</v>
      </c>
      <c r="J42" s="120">
        <v>60716459.690000005</v>
      </c>
      <c r="K42" s="119">
        <f t="shared" si="3"/>
        <v>0.40342145423864151</v>
      </c>
      <c r="L42" s="120">
        <v>152547158.77000001</v>
      </c>
      <c r="M42" s="120">
        <v>29712796.419999998</v>
      </c>
      <c r="N42" s="117">
        <v>0.19477777665330945</v>
      </c>
      <c r="O42" s="120">
        <v>29712796.419999998</v>
      </c>
      <c r="P42" s="119">
        <v>0.19477777665330945</v>
      </c>
      <c r="Q42" s="120">
        <v>173828270.02000001</v>
      </c>
      <c r="R42" s="120">
        <v>58849005.530000016</v>
      </c>
      <c r="S42" s="117">
        <v>0.33854680555256678</v>
      </c>
      <c r="T42" s="120">
        <v>58849005.530000016</v>
      </c>
      <c r="U42" s="119">
        <v>0.33854680555256678</v>
      </c>
    </row>
    <row r="43" spans="1:21" x14ac:dyDescent="0.25">
      <c r="A43" s="79" t="s">
        <v>11</v>
      </c>
      <c r="B43" s="105">
        <v>31423175.830000002</v>
      </c>
      <c r="C43" s="106">
        <v>4990913.12</v>
      </c>
      <c r="D43" s="102">
        <f t="shared" si="0"/>
        <v>0.1588290485659673</v>
      </c>
      <c r="E43" s="107">
        <v>4990913.12</v>
      </c>
      <c r="F43" s="102">
        <f t="shared" si="1"/>
        <v>0.1588290485659673</v>
      </c>
      <c r="G43" s="120">
        <v>31476730.729999997</v>
      </c>
      <c r="H43" s="120">
        <v>12831071.549999999</v>
      </c>
      <c r="I43" s="117">
        <f t="shared" si="2"/>
        <v>0.40763672886050067</v>
      </c>
      <c r="J43" s="120">
        <v>12831071.549999999</v>
      </c>
      <c r="K43" s="119">
        <f t="shared" si="3"/>
        <v>0.40763672886050067</v>
      </c>
      <c r="L43" s="120">
        <v>31896680.039999999</v>
      </c>
      <c r="M43" s="120">
        <v>5823688.7599999998</v>
      </c>
      <c r="N43" s="117">
        <v>0.18257977797992797</v>
      </c>
      <c r="O43" s="120">
        <v>5823688.7599999998</v>
      </c>
      <c r="P43" s="119">
        <v>0.18257977797992797</v>
      </c>
      <c r="Q43" s="120">
        <v>35442565.799999997</v>
      </c>
      <c r="R43" s="120">
        <v>11796892.370000001</v>
      </c>
      <c r="S43" s="117">
        <v>0.33284532605706557</v>
      </c>
      <c r="T43" s="120">
        <v>11796892.370000001</v>
      </c>
      <c r="U43" s="119">
        <v>0.33284532605706557</v>
      </c>
    </row>
    <row r="44" spans="1:21" x14ac:dyDescent="0.25">
      <c r="A44" s="79" t="s">
        <v>74</v>
      </c>
      <c r="B44" s="105">
        <v>45231949.060000002</v>
      </c>
      <c r="C44" s="106">
        <v>6287846.669999999</v>
      </c>
      <c r="D44" s="102">
        <f t="shared" si="0"/>
        <v>0.13901339209723629</v>
      </c>
      <c r="E44" s="107">
        <v>4316874.67</v>
      </c>
      <c r="F44" s="102">
        <f t="shared" si="1"/>
        <v>9.5438617165793202E-2</v>
      </c>
      <c r="G44" s="120">
        <v>42407409.859999999</v>
      </c>
      <c r="H44" s="120">
        <v>12519922.85</v>
      </c>
      <c r="I44" s="117">
        <f t="shared" si="2"/>
        <v>0.29522960471606602</v>
      </c>
      <c r="J44" s="120">
        <v>12674687.329999998</v>
      </c>
      <c r="K44" s="119">
        <f t="shared" si="3"/>
        <v>0.29887907259233865</v>
      </c>
      <c r="L44" s="120">
        <v>42790641.660000004</v>
      </c>
      <c r="M44" s="120">
        <v>6234953.0799999991</v>
      </c>
      <c r="N44" s="117">
        <v>0.1457083333673945</v>
      </c>
      <c r="O44" s="120">
        <v>6745540.9500000002</v>
      </c>
      <c r="P44" s="119">
        <v>0.1576405655142494</v>
      </c>
      <c r="Q44" s="120">
        <v>46081026.579999991</v>
      </c>
      <c r="R44" s="120">
        <v>12918457.98</v>
      </c>
      <c r="S44" s="117">
        <v>0.28034223494506194</v>
      </c>
      <c r="T44" s="120">
        <v>13319945.57</v>
      </c>
      <c r="U44" s="119">
        <v>0.28905487916758132</v>
      </c>
    </row>
    <row r="45" spans="1:21" x14ac:dyDescent="0.25">
      <c r="A45" s="79" t="s">
        <v>75</v>
      </c>
      <c r="B45" s="105">
        <v>27444227.32</v>
      </c>
      <c r="C45" s="106">
        <v>2349932.15</v>
      </c>
      <c r="D45" s="102">
        <f t="shared" si="0"/>
        <v>8.5625735518065946E-2</v>
      </c>
      <c r="E45" s="108">
        <v>1774612.15</v>
      </c>
      <c r="F45" s="102">
        <f t="shared" si="1"/>
        <v>6.4662492746033695E-2</v>
      </c>
      <c r="G45" s="120">
        <v>27472279.73</v>
      </c>
      <c r="H45" s="120">
        <v>3958662.65</v>
      </c>
      <c r="I45" s="117">
        <f t="shared" si="2"/>
        <v>0.14409661989853362</v>
      </c>
      <c r="J45" s="120">
        <v>4395722.6500000004</v>
      </c>
      <c r="K45" s="119">
        <f t="shared" si="3"/>
        <v>0.16000574736430875</v>
      </c>
      <c r="L45" s="120">
        <v>26014294.510000005</v>
      </c>
      <c r="M45" s="120">
        <v>1700797.7</v>
      </c>
      <c r="N45" s="117">
        <v>6.5379351315723977E-2</v>
      </c>
      <c r="O45" s="120">
        <v>1839057.7</v>
      </c>
      <c r="P45" s="119">
        <v>7.0694121621982034E-2</v>
      </c>
      <c r="Q45" s="120">
        <v>21146217.91</v>
      </c>
      <c r="R45" s="120">
        <v>3508032.51</v>
      </c>
      <c r="S45" s="117">
        <v>0.16589408682585546</v>
      </c>
      <c r="T45" s="120">
        <v>3508032.51</v>
      </c>
      <c r="U45" s="119">
        <v>0.16589408682585546</v>
      </c>
    </row>
    <row r="46" spans="1:21" x14ac:dyDescent="0.25">
      <c r="A46" s="79" t="s">
        <v>76</v>
      </c>
      <c r="B46" s="105">
        <v>30878361.029999994</v>
      </c>
      <c r="C46" s="106">
        <v>4935688.1099999994</v>
      </c>
      <c r="D46" s="102">
        <f t="shared" si="0"/>
        <v>0.15984294325740644</v>
      </c>
      <c r="E46" s="107">
        <v>4738855.3499999996</v>
      </c>
      <c r="F46" s="102">
        <f t="shared" si="1"/>
        <v>0.15346848705460583</v>
      </c>
      <c r="G46" s="120">
        <v>31092052.329999994</v>
      </c>
      <c r="H46" s="120">
        <v>10624085.659999998</v>
      </c>
      <c r="I46" s="117">
        <f t="shared" si="2"/>
        <v>0.34169779296778896</v>
      </c>
      <c r="J46" s="120">
        <v>8103111.6600000001</v>
      </c>
      <c r="K46" s="119">
        <f t="shared" si="3"/>
        <v>0.2606168153197625</v>
      </c>
      <c r="L46" s="120">
        <v>36573309.159999996</v>
      </c>
      <c r="M46" s="120">
        <v>10932628.010000004</v>
      </c>
      <c r="N46" s="117">
        <v>0.29892367579242601</v>
      </c>
      <c r="O46" s="120">
        <v>11117163.700000003</v>
      </c>
      <c r="P46" s="119">
        <v>0.30396931410731565</v>
      </c>
      <c r="Q46" s="120">
        <v>52680790.559999995</v>
      </c>
      <c r="R46" s="120">
        <v>13280657.369999999</v>
      </c>
      <c r="S46" s="117">
        <v>0.25209677434271216</v>
      </c>
      <c r="T46" s="120">
        <v>14916491.260000002</v>
      </c>
      <c r="U46" s="119">
        <v>0.28314858416961469</v>
      </c>
    </row>
    <row r="47" spans="1:21" ht="15.75" thickBot="1" x14ac:dyDescent="0.3">
      <c r="A47" s="79" t="s">
        <v>77</v>
      </c>
      <c r="B47" s="109">
        <v>12707209.379999999</v>
      </c>
      <c r="C47" s="106">
        <v>2227708.2000000002</v>
      </c>
      <c r="D47" s="102">
        <f t="shared" si="0"/>
        <v>0.17531057633363717</v>
      </c>
      <c r="E47" s="107">
        <v>1419385.7</v>
      </c>
      <c r="F47" s="102">
        <f t="shared" si="1"/>
        <v>0.11169924548768237</v>
      </c>
      <c r="G47" s="120">
        <v>12738510.18</v>
      </c>
      <c r="H47" s="120">
        <v>5860155.2700000005</v>
      </c>
      <c r="I47" s="117">
        <f t="shared" si="2"/>
        <v>0.46003458702735051</v>
      </c>
      <c r="J47" s="120">
        <v>5151990.7699999996</v>
      </c>
      <c r="K47" s="119">
        <f t="shared" si="3"/>
        <v>0.40444217551349476</v>
      </c>
      <c r="L47" s="120">
        <v>13769652</v>
      </c>
      <c r="M47" s="120">
        <v>2189515.7800000003</v>
      </c>
      <c r="N47" s="117">
        <v>0.15901024804403191</v>
      </c>
      <c r="O47" s="120">
        <v>3127771.78</v>
      </c>
      <c r="P47" s="119">
        <v>0.22714966071764195</v>
      </c>
      <c r="Q47" s="120">
        <v>16219097.609999999</v>
      </c>
      <c r="R47" s="120">
        <v>4276470.2299999995</v>
      </c>
      <c r="S47" s="117">
        <v>0.26366881393964309</v>
      </c>
      <c r="T47" s="120">
        <v>4564122.05</v>
      </c>
      <c r="U47" s="119">
        <v>0.28140419151223051</v>
      </c>
    </row>
    <row r="48" spans="1:21" ht="15.75" thickBot="1" x14ac:dyDescent="0.3">
      <c r="A48" s="81" t="s">
        <v>54</v>
      </c>
      <c r="B48" s="110">
        <f>SUM(B7:B47)</f>
        <v>4915479858.3500013</v>
      </c>
      <c r="C48" s="110">
        <f>SUM(C7:C47)</f>
        <v>849019946.17999995</v>
      </c>
      <c r="D48" s="111">
        <f t="shared" si="0"/>
        <v>0.17272371582150961</v>
      </c>
      <c r="E48" s="112">
        <f>SUM(E7:E47)</f>
        <v>768663538.3099997</v>
      </c>
      <c r="F48" s="111">
        <f t="shared" si="1"/>
        <v>0.15637609357797674</v>
      </c>
      <c r="G48" s="121">
        <f>SUM(G7:G47)</f>
        <v>4918296527.5899982</v>
      </c>
      <c r="H48" s="121">
        <f>SUM(H7:H47)</f>
        <v>1875814328.1799996</v>
      </c>
      <c r="I48" s="122">
        <f>(H48/G48)</f>
        <v>0.38139512688129085</v>
      </c>
      <c r="J48" s="121">
        <f>SUM(J7:J47)</f>
        <v>1890402861.8299997</v>
      </c>
      <c r="K48" s="122">
        <f t="shared" si="3"/>
        <v>0.38436130298884419</v>
      </c>
      <c r="L48" s="121">
        <v>5223929822.5899992</v>
      </c>
      <c r="M48" s="121">
        <v>955084258.51000011</v>
      </c>
      <c r="N48" s="122">
        <v>0.18282869237253152</v>
      </c>
      <c r="O48" s="121">
        <v>970953589.99000025</v>
      </c>
      <c r="P48" s="122">
        <v>0.18586650720139386</v>
      </c>
      <c r="Q48" s="121">
        <v>5950042166.1899996</v>
      </c>
      <c r="R48" s="121">
        <v>1778742452.28</v>
      </c>
      <c r="S48" s="122">
        <v>0.29894619274924988</v>
      </c>
      <c r="T48" s="121">
        <v>1791792409.2299998</v>
      </c>
      <c r="U48" s="122">
        <v>0.3011394472818234</v>
      </c>
    </row>
    <row r="49" spans="1:17" x14ac:dyDescent="0.25">
      <c r="A49" s="148" t="s">
        <v>67</v>
      </c>
      <c r="B49" s="148"/>
      <c r="C49" s="148"/>
      <c r="D49" s="148"/>
      <c r="E49" s="148"/>
      <c r="F49" s="148"/>
      <c r="L49" s="148"/>
      <c r="M49" s="148"/>
      <c r="N49" s="148"/>
      <c r="O49" s="148"/>
      <c r="P49" s="148"/>
      <c r="Q49" s="148"/>
    </row>
    <row r="50" spans="1:17" x14ac:dyDescent="0.25">
      <c r="A50" s="148" t="s">
        <v>68</v>
      </c>
      <c r="B50" s="148"/>
      <c r="C50" s="148"/>
      <c r="D50" s="148"/>
      <c r="E50" s="148"/>
      <c r="F50" s="148"/>
      <c r="L50" s="148"/>
      <c r="M50" s="148"/>
      <c r="N50" s="148"/>
      <c r="O50" s="148"/>
      <c r="P50" s="148"/>
      <c r="Q50" s="148"/>
    </row>
  </sheetData>
  <mergeCells count="29">
    <mergeCell ref="B4:F4"/>
    <mergeCell ref="A49:F49"/>
    <mergeCell ref="A50:F50"/>
    <mergeCell ref="A5:A6"/>
    <mergeCell ref="B5:B6"/>
    <mergeCell ref="C5:C6"/>
    <mergeCell ref="D5:D6"/>
    <mergeCell ref="E5:E6"/>
    <mergeCell ref="F5:F6"/>
    <mergeCell ref="G4:K4"/>
    <mergeCell ref="G5:G6"/>
    <mergeCell ref="H5:H6"/>
    <mergeCell ref="I5:I6"/>
    <mergeCell ref="J5:J6"/>
    <mergeCell ref="K5:K6"/>
    <mergeCell ref="L49:Q49"/>
    <mergeCell ref="L50:Q50"/>
    <mergeCell ref="L4:P4"/>
    <mergeCell ref="L5:L6"/>
    <mergeCell ref="M5:M6"/>
    <mergeCell ref="N5:N6"/>
    <mergeCell ref="O5:O6"/>
    <mergeCell ref="P5:P6"/>
    <mergeCell ref="Q4:U4"/>
    <mergeCell ref="Q5:Q6"/>
    <mergeCell ref="R5:R6"/>
    <mergeCell ref="S5:S6"/>
    <mergeCell ref="T5:T6"/>
    <mergeCell ref="U5:U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CREDITO-15</vt:lpstr>
      <vt:lpstr>INCISOS-15</vt:lpstr>
      <vt:lpstr>CREDITO-16</vt:lpstr>
      <vt:lpstr>INCISOS-16</vt:lpstr>
      <vt:lpstr>CREDITO-17</vt:lpstr>
      <vt:lpstr>INCISOS-17</vt:lpstr>
      <vt:lpstr>CREDITO-18</vt:lpstr>
      <vt:lpstr>INCISOS-18</vt:lpstr>
      <vt:lpstr>CREDITO-19</vt:lpstr>
      <vt:lpstr>INCISOS-19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IZA, Mariana</dc:creator>
  <cp:lastModifiedBy>AMORÓS, María Micaela</cp:lastModifiedBy>
  <dcterms:created xsi:type="dcterms:W3CDTF">2018-03-01T12:32:28Z</dcterms:created>
  <dcterms:modified xsi:type="dcterms:W3CDTF">2020-02-27T13:27:49Z</dcterms:modified>
</cp:coreProperties>
</file>